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二酸化炭素排出量算定書" sheetId="1" r:id="rId1"/>
    <sheet name="変更履歴" sheetId="2" state="hidden" r:id="rId2"/>
  </sheets>
  <definedNames>
    <definedName name="_xlnm.Print_Area" localSheetId="0">'二酸化炭素排出量算定書'!$P$6:$AA$63</definedName>
    <definedName name="_xlnm.Print_Titles" localSheetId="0">'二酸化炭素排出量算定書'!$21:$22</definedName>
  </definedNames>
  <calcPr fullCalcOnLoad="1"/>
</workbook>
</file>

<file path=xl/sharedStrings.xml><?xml version="1.0" encoding="utf-8"?>
<sst xmlns="http://schemas.openxmlformats.org/spreadsheetml/2006/main" count="319" uniqueCount="179">
  <si>
    <t>基本入力欄</t>
  </si>
  <si>
    <t>※</t>
  </si>
  <si>
    <t>欄を上から順に入力してください。</t>
  </si>
  <si>
    <t>欄のうち、該当箇所については漏れなく入力してください。</t>
  </si>
  <si>
    <t>基本入力完了後に、右表の該当箇所へ入力してください。</t>
  </si>
  <si>
    <t>「数量」は原則整数（小数点以下四捨五入）とし、かつ「0.5未満」は入力できません。</t>
  </si>
  <si>
    <t>「基本入力欄」を入力後、本表へ入力してください。「基本入力欄」が正しく入力されていないと、エラー表示されます。</t>
  </si>
  <si>
    <t>≪算定対象年度≫</t>
  </si>
  <si>
    <t xml:space="preserve">平成 </t>
  </si>
  <si>
    <t xml:space="preserve"> 年度</t>
  </si>
  <si>
    <t>算定対象年度</t>
  </si>
  <si>
    <t>　平成</t>
  </si>
  <si>
    <t>　年度</t>
  </si>
  <si>
    <t>エネルギーの種類</t>
  </si>
  <si>
    <t>使用量</t>
  </si>
  <si>
    <t>販売した副生ｴﾈﾙｷﾞｰの量</t>
  </si>
  <si>
    <t>熱量</t>
  </si>
  <si>
    <t>排出</t>
  </si>
  <si>
    <t>熱量換算係数</t>
  </si>
  <si>
    <t>排出係数</t>
  </si>
  <si>
    <t>≪算定の対象≫</t>
  </si>
  <si>
    <t xml:space="preserve">  1：事業者</t>
  </si>
  <si>
    <t>　 2：事業所</t>
  </si>
  <si>
    <t>番号</t>
  </si>
  <si>
    <t>名称</t>
  </si>
  <si>
    <t>購入元</t>
  </si>
  <si>
    <t>単位</t>
  </si>
  <si>
    <t>数量</t>
  </si>
  <si>
    <r>
      <t>CO</t>
    </r>
    <r>
      <rPr>
        <vertAlign val="subscript"/>
        <sz val="10.5"/>
        <rFont val="ＭＳ 明朝"/>
        <family val="1"/>
      </rPr>
      <t>2</t>
    </r>
    <r>
      <rPr>
        <sz val="10.5"/>
        <rFont val="ＭＳ 明朝"/>
        <family val="1"/>
      </rPr>
      <t>排出量</t>
    </r>
  </si>
  <si>
    <t>換算</t>
  </si>
  <si>
    <t>係数</t>
  </si>
  <si>
    <t>(GJ)</t>
  </si>
  <si>
    <r>
      <t>(t-CO</t>
    </r>
    <r>
      <rPr>
        <vertAlign val="subscript"/>
        <sz val="10.5"/>
        <rFont val="ＭＳ 明朝"/>
        <family val="1"/>
      </rPr>
      <t>2</t>
    </r>
    <r>
      <rPr>
        <sz val="10.5"/>
        <rFont val="ＭＳ 明朝"/>
        <family val="1"/>
      </rPr>
      <t>)</t>
    </r>
  </si>
  <si>
    <t>原油(ｺﾝﾃﾞﾝｾｰﾄを除く)</t>
  </si>
  <si>
    <t>kl</t>
  </si>
  <si>
    <t>GJ/kl</t>
  </si>
  <si>
    <t>t-C/GJ</t>
  </si>
  <si>
    <t>≪電気の購入等≫</t>
  </si>
  <si>
    <t>原油のうちｺﾝﾃﾞﾝｾｰﾄ(NGL)</t>
  </si>
  <si>
    <t>（購入先）</t>
  </si>
  <si>
    <t>揮発油</t>
  </si>
  <si>
    <t>一般電気事業者</t>
  </si>
  <si>
    <t>　0：購入なし</t>
  </si>
  <si>
    <t>1：中国電力</t>
  </si>
  <si>
    <t>　 2：九州電力</t>
  </si>
  <si>
    <t>3：その他</t>
  </si>
  <si>
    <t>ﾅﾌｻ</t>
  </si>
  <si>
    <t>灯油</t>
  </si>
  <si>
    <t>その他の買電</t>
  </si>
  <si>
    <t>　0：購入なし　4：丸紅　5：ｴﾈｯﾄ　6：ﾊﾟﾅｿﾆｯｸ　7：その他</t>
  </si>
  <si>
    <t>軽油</t>
  </si>
  <si>
    <t>Ａ重油</t>
  </si>
  <si>
    <t>自家発電</t>
  </si>
  <si>
    <t>　1：自家発電設備なし</t>
  </si>
  <si>
    <t>2：自家消費のみ</t>
  </si>
  <si>
    <t>3：売電あり</t>
  </si>
  <si>
    <t>Ｂ・Ｃ重油</t>
  </si>
  <si>
    <t>石油ｱｽﾌｧﾙﾄ</t>
  </si>
  <si>
    <t>t</t>
  </si>
  <si>
    <t>GJ/t</t>
  </si>
  <si>
    <r>
      <t>電気事業者ごとのCO</t>
    </r>
    <r>
      <rPr>
        <vertAlign val="subscript"/>
        <sz val="10.5"/>
        <rFont val="ＭＳ ゴシック"/>
        <family val="3"/>
      </rPr>
      <t>2</t>
    </r>
    <r>
      <rPr>
        <sz val="10.5"/>
        <rFont val="ＭＳ ゴシック"/>
        <family val="3"/>
      </rPr>
      <t>(実)排出係数（t-CO2/千kWh）</t>
    </r>
  </si>
  <si>
    <t>石油ｺｰｸｽ</t>
  </si>
  <si>
    <t>本算定書の算定対象年度</t>
  </si>
  <si>
    <t>液化石油ｶﾞｽ(LPG)</t>
  </si>
  <si>
    <t>実排出係数の算定対象年度</t>
  </si>
  <si>
    <t>石油系炭化水素ｶﾞｽ</t>
  </si>
  <si>
    <r>
      <t>千m</t>
    </r>
    <r>
      <rPr>
        <vertAlign val="superscript"/>
        <sz val="10.5"/>
        <rFont val="ＭＳ 明朝"/>
        <family val="1"/>
      </rPr>
      <t>3</t>
    </r>
  </si>
  <si>
    <t>GJ/千㎥</t>
  </si>
  <si>
    <t>中国電力</t>
  </si>
  <si>
    <t>液化天然ｶﾞｽ(LNG)</t>
  </si>
  <si>
    <t>九州電力</t>
  </si>
  <si>
    <t>その他可燃性天然ｶﾞｽ</t>
  </si>
  <si>
    <t>原料炭</t>
  </si>
  <si>
    <t>丸紅</t>
  </si>
  <si>
    <t>一般炭</t>
  </si>
  <si>
    <t>エネット</t>
  </si>
  <si>
    <t>無煙炭</t>
  </si>
  <si>
    <t>パナソニック</t>
  </si>
  <si>
    <t>―</t>
  </si>
  <si>
    <t>石炭ｺｰｸｽ</t>
  </si>
  <si>
    <t>ｺｰﾙﾀｰﾙ</t>
  </si>
  <si>
    <t>※電気の購入がある場合、基準年度を特定年度を含む過去３か年度の平均とするときは、当該電気事業者の各年度の実排出係数が必要</t>
  </si>
  <si>
    <t>ｺｰｸｽ炉ｶﾞｽ</t>
  </si>
  <si>
    <t>高炉ｶﾞｽ</t>
  </si>
  <si>
    <r>
      <t>自家発電した電気を売電したときのCO</t>
    </r>
    <r>
      <rPr>
        <vertAlign val="subscript"/>
        <sz val="10.5"/>
        <rFont val="ＭＳ ゴシック"/>
        <family val="3"/>
      </rPr>
      <t>2</t>
    </r>
    <r>
      <rPr>
        <sz val="10.5"/>
        <rFont val="ＭＳ ゴシック"/>
        <family val="3"/>
      </rPr>
      <t>排出係数（t-CO</t>
    </r>
    <r>
      <rPr>
        <vertAlign val="subscript"/>
        <sz val="10.5"/>
        <rFont val="ＭＳ ゴシック"/>
        <family val="3"/>
      </rPr>
      <t>2</t>
    </r>
    <r>
      <rPr>
        <sz val="10.5"/>
        <rFont val="ＭＳ ゴシック"/>
        <family val="3"/>
      </rPr>
      <t>/千kWh）</t>
    </r>
  </si>
  <si>
    <t>転炉ｶﾞｽ</t>
  </si>
  <si>
    <t>発電のための燃料等</t>
  </si>
  <si>
    <t>単位
発熱量</t>
  </si>
  <si>
    <r>
      <t>CO</t>
    </r>
    <r>
      <rPr>
        <vertAlign val="subscript"/>
        <sz val="11"/>
        <rFont val="ＭＳ ゴシック"/>
        <family val="3"/>
      </rPr>
      <t>2</t>
    </r>
    <r>
      <rPr>
        <sz val="10.5"/>
        <rFont val="ＭＳ ゴシック"/>
        <family val="3"/>
      </rPr>
      <t>排出量</t>
    </r>
  </si>
  <si>
    <t>発電した電力量</t>
  </si>
  <si>
    <r>
      <t>CO</t>
    </r>
    <r>
      <rPr>
        <vertAlign val="subscript"/>
        <sz val="10.5"/>
        <rFont val="ＭＳ ゴシック"/>
        <family val="3"/>
      </rPr>
      <t>2</t>
    </r>
    <r>
      <rPr>
        <sz val="10.5"/>
        <rFont val="ＭＳ ゴシック"/>
        <family val="3"/>
      </rPr>
      <t>排出係数</t>
    </r>
  </si>
  <si>
    <t>その他燃料(都市ｶﾞｽ)</t>
  </si>
  <si>
    <t>種類</t>
  </si>
  <si>
    <t>その他燃料(       )</t>
  </si>
  <si>
    <t>販売した熱</t>
  </si>
  <si>
    <t>(右表より)</t>
  </si>
  <si>
    <t>a</t>
  </si>
  <si>
    <t>b(GJ/　)</t>
  </si>
  <si>
    <t>c(t-C/GJ)</t>
  </si>
  <si>
    <r>
      <t>(t-CO</t>
    </r>
    <r>
      <rPr>
        <vertAlign val="subscript"/>
        <sz val="10.5"/>
        <rFont val="ＭＳ ゴシック"/>
        <family val="3"/>
      </rPr>
      <t>2</t>
    </r>
    <r>
      <rPr>
        <sz val="10.5"/>
        <rFont val="ＭＳ ゴシック"/>
        <family val="3"/>
      </rPr>
      <t>)</t>
    </r>
  </si>
  <si>
    <t>d(千kWh)</t>
  </si>
  <si>
    <r>
      <t>e(t-CO</t>
    </r>
    <r>
      <rPr>
        <vertAlign val="subscript"/>
        <sz val="10.5"/>
        <rFont val="ＭＳ ゴシック"/>
        <family val="3"/>
      </rPr>
      <t>2</t>
    </r>
    <r>
      <rPr>
        <sz val="10.5"/>
        <rFont val="ＭＳ ゴシック"/>
        <family val="3"/>
      </rPr>
      <t>/千kWh)</t>
    </r>
  </si>
  <si>
    <t>産業用蒸気</t>
  </si>
  <si>
    <t>GJ</t>
  </si>
  <si>
    <t>GJ/GJ</t>
  </si>
  <si>
    <r>
      <t>t-CO</t>
    </r>
    <r>
      <rPr>
        <vertAlign val="subscript"/>
        <sz val="10.5"/>
        <rFont val="ＭＳ 明朝"/>
        <family val="1"/>
      </rPr>
      <t>2</t>
    </r>
    <r>
      <rPr>
        <sz val="10.5"/>
        <rFont val="ＭＳ 明朝"/>
        <family val="1"/>
      </rPr>
      <t>/GJ</t>
    </r>
  </si>
  <si>
    <t>t-CO2/GJ</t>
  </si>
  <si>
    <t>産業用以外の蒸気</t>
  </si>
  <si>
    <t>温水</t>
  </si>
  <si>
    <t>冷水</t>
  </si>
  <si>
    <t>※燃料の「使用量」の単位は右表に倣う</t>
  </si>
  <si>
    <t>小計</t>
  </si>
  <si>
    <t>一般電気事業者(昼間買電)</t>
  </si>
  <si>
    <t>千kWh</t>
  </si>
  <si>
    <t>GJ/千kWh</t>
  </si>
  <si>
    <r>
      <t>t-CO</t>
    </r>
    <r>
      <rPr>
        <vertAlign val="subscript"/>
        <sz val="10.5"/>
        <rFont val="ＭＳ ゴシック"/>
        <family val="3"/>
      </rPr>
      <t>2</t>
    </r>
    <r>
      <rPr>
        <sz val="10.5"/>
        <rFont val="ＭＳ ゴシック"/>
        <family val="3"/>
      </rPr>
      <t>/千kWh</t>
    </r>
  </si>
  <si>
    <t>≪熱の購入等≫</t>
  </si>
  <si>
    <t>一般電気事業者(夜間買電)</t>
  </si>
  <si>
    <t>t-CO2/千kWh</t>
  </si>
  <si>
    <t>（購入元）</t>
  </si>
  <si>
    <t>上記以外の買電</t>
  </si>
  <si>
    <t>販売した電気</t>
  </si>
  <si>
    <t>　　 1：購入あり</t>
  </si>
  <si>
    <t>　2：販売あり</t>
  </si>
  <si>
    <t>　3：売買なし</t>
  </si>
  <si>
    <t>合計</t>
  </si>
  <si>
    <t>b</t>
  </si>
  <si>
    <t>c</t>
  </si>
  <si>
    <t>原油換算エネルギー使用量</t>
  </si>
  <si>
    <t>　0.0258×a</t>
  </si>
  <si>
    <t>エネルギー起源温室効果ガス排出量</t>
  </si>
  <si>
    <t>　b - c</t>
  </si>
  <si>
    <r>
      <t>t-CO</t>
    </r>
    <r>
      <rPr>
        <vertAlign val="subscript"/>
        <sz val="10.5"/>
        <rFont val="ＭＳ 明朝"/>
        <family val="1"/>
      </rPr>
      <t>2</t>
    </r>
  </si>
  <si>
    <t xml:space="preserve"> 　　1：購入あり</t>
  </si>
  <si>
    <t>日本標準産業分類 細分類番号等、工業統計調査における製造品出荷額及び延べ床面積</t>
  </si>
  <si>
    <r>
      <t>発生させた熱を販売したときの単位熱販売量当たりのCO</t>
    </r>
    <r>
      <rPr>
        <vertAlign val="subscript"/>
        <sz val="10.5"/>
        <rFont val="ＭＳ ゴシック"/>
        <family val="3"/>
      </rPr>
      <t>2</t>
    </r>
    <r>
      <rPr>
        <sz val="10.5"/>
        <rFont val="ＭＳ ゴシック"/>
        <family val="3"/>
      </rPr>
      <t>排出量（排出係数）</t>
    </r>
  </si>
  <si>
    <t>　日本標準産業分類の細分類番号（４桁）及び細分類名
（市内に複数の事業所を設置する事業者で細分類が複数
　ある場合は複数記入）</t>
  </si>
  <si>
    <t>　　　　　製造品出荷額等(*1)
（日本標準産業分類の大分類が製造業で
　ある市内の事業所について細分類ごと
　の合計値を記入）</t>
  </si>
  <si>
    <t>　　　　延べ床面積
（業務部門等(*2)である市
　内の事業所について細分
　類ごとの合計値を記入）</t>
  </si>
  <si>
    <t>熱の種別</t>
  </si>
  <si>
    <t>熱発生のための燃料等</t>
  </si>
  <si>
    <t>CO2排出量</t>
  </si>
  <si>
    <t>発生させた熱量</t>
  </si>
  <si>
    <t>細分類番号</t>
  </si>
  <si>
    <t>細分類名</t>
  </si>
  <si>
    <t>b(GJ/ )</t>
  </si>
  <si>
    <t>(t-CO2)</t>
  </si>
  <si>
    <t>d(GJ)</t>
  </si>
  <si>
    <r>
      <t>e(t-CO</t>
    </r>
    <r>
      <rPr>
        <vertAlign val="subscript"/>
        <sz val="10.5"/>
        <rFont val="ＭＳ ゴシック"/>
        <family val="3"/>
      </rPr>
      <t>2</t>
    </r>
    <r>
      <rPr>
        <sz val="10.5"/>
        <rFont val="ＭＳ ゴシック"/>
        <family val="3"/>
      </rPr>
      <t>/GJ)</t>
    </r>
  </si>
  <si>
    <t>万円</t>
  </si>
  <si>
    <t>㎡</t>
  </si>
  <si>
    <t>(電気→)</t>
  </si>
  <si>
    <t>*1工業統計調査（経済産業省が実施する製造業（日本標準産業分類の大分類）を対象とした調査）における製造品出荷額等を指します。本市内の調査対象となる事業所の製造品出荷額等の細分類ごとの合計値を記載してください。なお、当該製造品出荷額等については、本添付資料中の原油換算エネルギー使用量及びエネルギー起源二酸化炭素排出量の算定対象年度（以下「算定対象年度」という。）に属する12月31日時点を期日とする調査で経済産業省に申告した数値としてください。</t>
  </si>
  <si>
    <t>産業用以外
の蒸気</t>
  </si>
  <si>
    <t>*2業務部門等（日本標準産業分類の大分類が農業・林業、漁業、鉱業・採石業・砂利採取業、建設業及び製造業以外）に該当する本市内の事業所の延べ床面積の細分類ごとの合計値を記入してください。なお、当該延べ床面積については、算定対象年度に属する１月１日時点の数値としてください。</t>
  </si>
  <si>
    <t>※日本標準産業分類の細分類番号は、下記のURLを参照してください。</t>
  </si>
  <si>
    <t>　　　　→</t>
  </si>
  <si>
    <t>※燃料の「使用量」の単位は右表に倣う　※熱発生のためのｴﾈﾙｷﾞｰが電気の場合、排出係数の単位は「t-CO2/千kWh」</t>
  </si>
  <si>
    <t>≪Ver.11.4の主な改正点(H23.3)≫</t>
  </si>
  <si>
    <t>その他買電において、パナソニックを追加した。</t>
  </si>
  <si>
    <t>自家発電した電気を売電したときのCO2排出係数（t-CO2/千kWh）の算定書において、燃料を１種類から３種類に対応させた。</t>
  </si>
  <si>
    <t>2項の算定における計算途中の端数処理を取り止め、排出係数は小数点以下第4位（四捨五入）までとした。</t>
  </si>
  <si>
    <t>2項における単位を修正した。</t>
  </si>
  <si>
    <t>発生させた熱を販売したときの単位熱販売量当たりのCO2排出量（排出係数）の算定書において、燃料を１種類から３種類にし、電気にも対応させた。</t>
  </si>
  <si>
    <t>5項の算定における計算途中の端数処理を取り止め、排出係数は小数点以下第4位（四捨五入）までとした。</t>
  </si>
  <si>
    <t>5項における単位を修正した。</t>
  </si>
  <si>
    <t>燃料の数量は原則整数とし、熱量の計算過程における燃料の数量の端数処理を取り止めた。また、0.5未満の数量は入力不可とした。</t>
  </si>
  <si>
    <t>日本標準産業分類に関する参照URLをシート中に表示した。</t>
  </si>
  <si>
    <t>都市ガスの熱量換算係数を46.0から46.04655に改めた。（定期報告書記載要領（資源エネルギー庁）による。）</t>
  </si>
  <si>
    <t>エネルギー起源温室効果ガス排出量の集計値の端数処理を、「有効数字３桁」から「小数点以下切り捨て」に改めた。</t>
  </si>
  <si>
    <t>「一般電気事業者」及び「その他の買電」において、その他以外についても購入先を表示した。</t>
  </si>
  <si>
    <t>電気事業者ごとのCO2排出係数の表において、「その他の売電」を「その他の買電」に修正した。</t>
  </si>
  <si>
    <t>自家発電の基本入力欄の2,3、産業用蒸気、産業用以外の蒸気、温水、冷水の基本入力欄の1,2を入力すると、算定書の数量欄のセルが「黄色」になり、</t>
  </si>
  <si>
    <t>数量を入力すると「黄色」が消えるように条件付き書式を設定した。</t>
  </si>
  <si>
    <t>買電の電気事業者名が購入元の欄に表示されるようにした。</t>
  </si>
  <si>
    <r>
      <t>　</t>
    </r>
    <r>
      <rPr>
        <b/>
        <sz val="14"/>
        <color indexed="10"/>
        <rFont val="ＭＳ ゴシック"/>
        <family val="3"/>
      </rPr>
      <t xml:space="preserve"> </t>
    </r>
    <r>
      <rPr>
        <b/>
        <sz val="16"/>
        <color indexed="10"/>
        <rFont val="ＭＳ ゴシック"/>
        <family val="3"/>
      </rPr>
      <t>←</t>
    </r>
    <r>
      <rPr>
        <b/>
        <sz val="10.5"/>
        <color indexed="10"/>
        <rFont val="ＭＳ ゴシック"/>
        <family val="3"/>
      </rPr>
      <t xml:space="preserve"> </t>
    </r>
    <r>
      <rPr>
        <b/>
        <u val="single"/>
        <sz val="10.5"/>
        <color indexed="10"/>
        <rFont val="ＭＳ ゴシック"/>
        <family val="3"/>
      </rPr>
      <t>計画書等の提出年度ではなく、算定対象の年度を記入</t>
    </r>
  </si>
  <si>
    <t>丸紅</t>
  </si>
  <si>
    <t>http://www.soumu.go.jp/toukei_toukatsu/index/seido/sangyo/H25index.htm</t>
  </si>
  <si>
    <t>Ver.16.05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</si>
</sst>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 "/>
    <numFmt numFmtId="178" formatCode="0;_Ā"/>
  </numFmts>
  <fonts count="62">
    <font>
      <sz val="11"/>
      <name val="ＭＳ Ｐゴシック"/>
      <family val="3"/>
    </font>
    <font>
      <sz val="10"/>
      <name val="Arial"/>
      <family val="2"/>
    </font>
    <font>
      <sz val="11"/>
      <color indexed="8"/>
      <name val="ＭＳ Ｐゴシック"/>
      <family val="3"/>
    </font>
    <font>
      <sz val="10.5"/>
      <name val="ＭＳ ゴシック"/>
      <family val="3"/>
    </font>
    <font>
      <b/>
      <i/>
      <sz val="24"/>
      <name val="ＭＳ ゴシック"/>
      <family val="3"/>
    </font>
    <font>
      <i/>
      <sz val="24"/>
      <name val="ＭＳ ゴシック"/>
      <family val="3"/>
    </font>
    <font>
      <u val="single"/>
      <sz val="10.5"/>
      <name val="ＭＳ ゴシック"/>
      <family val="3"/>
    </font>
    <font>
      <sz val="18"/>
      <name val="ＭＳ ゴシック"/>
      <family val="3"/>
    </font>
    <font>
      <i/>
      <u val="single"/>
      <sz val="10.5"/>
      <name val="ＭＳ ゴシック"/>
      <family val="3"/>
    </font>
    <font>
      <u val="single"/>
      <sz val="11"/>
      <color indexed="12"/>
      <name val="ＭＳ Ｐゴシック"/>
      <family val="3"/>
    </font>
    <font>
      <sz val="12"/>
      <name val="ＭＳ 明朝"/>
      <family val="1"/>
    </font>
    <font>
      <sz val="10.5"/>
      <name val="ＭＳ 明朝"/>
      <family val="1"/>
    </font>
    <font>
      <b/>
      <sz val="12"/>
      <name val="ＭＳ ゴシック"/>
      <family val="3"/>
    </font>
    <font>
      <b/>
      <sz val="24"/>
      <name val="ＭＳ ゴシック"/>
      <family val="3"/>
    </font>
    <font>
      <sz val="12"/>
      <name val="ＭＳ ゴシック"/>
      <family val="3"/>
    </font>
    <font>
      <vertAlign val="subscript"/>
      <sz val="10.5"/>
      <name val="ＭＳ 明朝"/>
      <family val="1"/>
    </font>
    <font>
      <sz val="10.5"/>
      <color indexed="44"/>
      <name val="ＭＳ ゴシック"/>
      <family val="3"/>
    </font>
    <font>
      <vertAlign val="subscript"/>
      <sz val="10.5"/>
      <name val="ＭＳ ゴシック"/>
      <family val="3"/>
    </font>
    <font>
      <sz val="9"/>
      <name val="ＭＳ 明朝"/>
      <family val="1"/>
    </font>
    <font>
      <vertAlign val="superscript"/>
      <sz val="10.5"/>
      <name val="ＭＳ 明朝"/>
      <family val="1"/>
    </font>
    <font>
      <sz val="10"/>
      <name val="ＭＳ ゴシック"/>
      <family val="3"/>
    </font>
    <font>
      <vertAlign val="subscript"/>
      <sz val="11"/>
      <name val="ＭＳ ゴシック"/>
      <family val="3"/>
    </font>
    <font>
      <sz val="6"/>
      <name val="ＭＳ Ｐゴシック"/>
      <family val="3"/>
    </font>
    <font>
      <b/>
      <sz val="14"/>
      <color indexed="10"/>
      <name val="ＭＳ ゴシック"/>
      <family val="3"/>
    </font>
    <font>
      <b/>
      <sz val="16"/>
      <color indexed="10"/>
      <name val="ＭＳ ゴシック"/>
      <family val="3"/>
    </font>
    <font>
      <b/>
      <sz val="10.5"/>
      <color indexed="10"/>
      <name val="ＭＳ ゴシック"/>
      <family val="3"/>
    </font>
    <font>
      <b/>
      <u val="single"/>
      <sz val="10.5"/>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1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29"/>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hair">
        <color indexed="8"/>
      </right>
      <top>
        <color indexed="63"/>
      </top>
      <bottom style="double">
        <color indexed="8"/>
      </bottom>
    </border>
    <border>
      <left style="hair">
        <color indexed="8"/>
      </left>
      <right style="hair">
        <color indexed="8"/>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style="medium">
        <color indexed="8"/>
      </right>
      <top>
        <color indexed="63"/>
      </top>
      <bottom style="double">
        <color indexed="8"/>
      </bottom>
    </border>
    <border>
      <left style="medium">
        <color indexed="8"/>
      </left>
      <right style="hair">
        <color indexed="8"/>
      </right>
      <top style="double">
        <color indexed="8"/>
      </top>
      <bottom style="hair">
        <color indexed="8"/>
      </bottom>
    </border>
    <border>
      <left>
        <color indexed="63"/>
      </left>
      <right>
        <color indexed="63"/>
      </right>
      <top>
        <color indexed="63"/>
      </top>
      <bottom style="hair">
        <color indexed="8"/>
      </bottom>
    </border>
    <border diagonalUp="1">
      <left style="hair">
        <color indexed="8"/>
      </left>
      <right style="hair">
        <color indexed="8"/>
      </right>
      <top style="double">
        <color indexed="8"/>
      </top>
      <bottom style="hair">
        <color indexed="8"/>
      </bottom>
      <diagonal style="hair">
        <color indexed="8"/>
      </diagonal>
    </border>
    <border>
      <left>
        <color indexed="63"/>
      </left>
      <right style="thin">
        <color indexed="8"/>
      </right>
      <top>
        <color indexed="63"/>
      </top>
      <bottom style="hair">
        <color indexed="8"/>
      </bottom>
    </border>
    <border>
      <left style="hair">
        <color indexed="8"/>
      </left>
      <right style="hair">
        <color indexed="8"/>
      </right>
      <top>
        <color indexed="63"/>
      </top>
      <bottom style="hair">
        <color indexed="8"/>
      </bottom>
    </border>
    <border>
      <left style="thin">
        <color indexed="8"/>
      </left>
      <right>
        <color indexed="63"/>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thin">
        <color indexed="8"/>
      </left>
      <right style="thin">
        <color indexed="23"/>
      </right>
      <top style="double">
        <color indexed="8"/>
      </top>
      <bottom style="thin">
        <color indexed="23"/>
      </bottom>
    </border>
    <border>
      <left style="thin">
        <color indexed="23"/>
      </left>
      <right style="thin">
        <color indexed="8"/>
      </right>
      <top style="double">
        <color indexed="8"/>
      </top>
      <bottom style="thin">
        <color indexed="23"/>
      </bottom>
    </border>
    <border>
      <left style="medium">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diagonalUp="1">
      <left style="hair">
        <color indexed="8"/>
      </left>
      <right style="hair">
        <color indexed="8"/>
      </right>
      <top>
        <color indexed="63"/>
      </top>
      <bottom style="hair">
        <color indexed="8"/>
      </bottom>
      <diagonal style="hair">
        <color indexed="8"/>
      </diagonal>
    </border>
    <border>
      <left style="thin">
        <color indexed="8"/>
      </left>
      <right style="thin">
        <color indexed="23"/>
      </right>
      <top style="thin">
        <color indexed="23"/>
      </top>
      <bottom style="thin">
        <color indexed="23"/>
      </bottom>
    </border>
    <border>
      <left style="thin">
        <color indexed="23"/>
      </left>
      <right style="thin">
        <color indexed="8"/>
      </right>
      <top style="thin">
        <color indexed="23"/>
      </top>
      <bottom style="thin">
        <color indexed="23"/>
      </bottom>
    </border>
    <border>
      <left>
        <color indexed="63"/>
      </left>
      <right style="hair">
        <color indexed="8"/>
      </right>
      <top style="hair">
        <color indexed="8"/>
      </top>
      <bottom style="hair">
        <color indexed="8"/>
      </bottom>
    </border>
    <border>
      <left style="thin">
        <color indexed="8"/>
      </left>
      <right style="thin">
        <color indexed="23"/>
      </right>
      <top style="thin">
        <color indexed="8"/>
      </top>
      <bottom style="thin">
        <color indexed="23"/>
      </bottom>
    </border>
    <border>
      <left style="thin">
        <color indexed="23"/>
      </left>
      <right style="thin">
        <color indexed="23"/>
      </right>
      <top style="thin">
        <color indexed="8"/>
      </top>
      <bottom style="thin">
        <color indexed="23"/>
      </bottom>
    </border>
    <border>
      <left style="thin">
        <color indexed="23"/>
      </left>
      <right style="thin">
        <color indexed="8"/>
      </right>
      <top style="thin">
        <color indexed="8"/>
      </top>
      <bottom style="thin">
        <color indexed="23"/>
      </bottom>
    </border>
    <border diagonalUp="1">
      <left style="hair">
        <color indexed="8"/>
      </left>
      <right style="hair">
        <color indexed="8"/>
      </right>
      <top style="hair">
        <color indexed="8"/>
      </top>
      <bottom style="hair">
        <color indexed="8"/>
      </bottom>
      <diagonal style="hair">
        <color indexed="8"/>
      </diagonal>
    </border>
    <border>
      <left>
        <color indexed="63"/>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thin">
        <color indexed="8"/>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color indexed="8"/>
      </right>
      <top style="thin">
        <color indexed="23"/>
      </top>
      <bottom>
        <color indexed="63"/>
      </bottom>
    </border>
    <border>
      <left style="thin">
        <color indexed="23"/>
      </left>
      <right style="thin">
        <color indexed="23"/>
      </right>
      <top style="double">
        <color indexed="8"/>
      </top>
      <bottom style="thin">
        <color indexed="23"/>
      </bottom>
    </border>
    <border>
      <left style="thin">
        <color indexed="23"/>
      </left>
      <right style="thin">
        <color indexed="23"/>
      </right>
      <top style="thin">
        <color indexed="23"/>
      </top>
      <bottom style="thin">
        <color indexed="23"/>
      </bottom>
    </border>
    <border>
      <left style="thin">
        <color indexed="8"/>
      </left>
      <right style="thin">
        <color indexed="23"/>
      </right>
      <top style="thin">
        <color indexed="23"/>
      </top>
      <bottom style="thin">
        <color indexed="8"/>
      </bottom>
    </border>
    <border>
      <left style="thin">
        <color indexed="23"/>
      </left>
      <right style="thin">
        <color indexed="23"/>
      </right>
      <top style="thin">
        <color indexed="23"/>
      </top>
      <bottom style="thin">
        <color indexed="8"/>
      </bottom>
    </border>
    <border>
      <left style="thin">
        <color indexed="23"/>
      </left>
      <right style="thin">
        <color indexed="8"/>
      </right>
      <top style="thin">
        <color indexed="2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23"/>
      </top>
      <bottom>
        <color indexed="63"/>
      </bottom>
    </border>
    <border diagonalUp="1">
      <left style="hair">
        <color indexed="8"/>
      </left>
      <right style="thin">
        <color indexed="8"/>
      </right>
      <top style="hair">
        <color indexed="8"/>
      </top>
      <bottom style="hair">
        <color indexed="8"/>
      </bottom>
      <diagonal style="hair">
        <color indexed="8"/>
      </diagonal>
    </border>
    <border diagonalUp="1">
      <left style="thin">
        <color indexed="8"/>
      </left>
      <right style="medium">
        <color indexed="8"/>
      </right>
      <top style="hair">
        <color indexed="8"/>
      </top>
      <bottom style="hair">
        <color indexed="8"/>
      </bottom>
      <diagonal style="hair">
        <color indexed="8"/>
      </diagonal>
    </border>
    <border diagonalUp="1">
      <left style="thin">
        <color indexed="8"/>
      </left>
      <right style="thin">
        <color indexed="23"/>
      </right>
      <top style="thin">
        <color indexed="23"/>
      </top>
      <bottom style="thin">
        <color indexed="23"/>
      </bottom>
      <diagonal style="hair">
        <color indexed="8"/>
      </diagonal>
    </border>
    <border diagonalUp="1">
      <left style="thin">
        <color indexed="23"/>
      </left>
      <right style="thin">
        <color indexed="8"/>
      </right>
      <top style="thin">
        <color indexed="23"/>
      </top>
      <bottom style="thin">
        <color indexed="23"/>
      </bottom>
      <diagonal style="hair">
        <color indexed="8"/>
      </diagonal>
    </border>
    <border>
      <left style="thin">
        <color indexed="23"/>
      </left>
      <right style="thin">
        <color indexed="23"/>
      </right>
      <top>
        <color indexed="63"/>
      </top>
      <bottom>
        <color indexed="63"/>
      </bottom>
    </border>
    <border>
      <left>
        <color indexed="63"/>
      </left>
      <right style="thin">
        <color indexed="8"/>
      </right>
      <top>
        <color indexed="63"/>
      </top>
      <bottom>
        <color indexed="63"/>
      </bottom>
    </border>
    <border>
      <left>
        <color indexed="63"/>
      </left>
      <right style="thin">
        <color indexed="23"/>
      </right>
      <top>
        <color indexed="63"/>
      </top>
      <bottom>
        <color indexed="63"/>
      </bottom>
    </border>
    <border>
      <left>
        <color indexed="63"/>
      </left>
      <right style="thin">
        <color indexed="8"/>
      </right>
      <top style="double">
        <color indexed="8"/>
      </top>
      <bottom style="thin">
        <color indexed="23"/>
      </bottom>
    </border>
    <border>
      <left>
        <color indexed="63"/>
      </left>
      <right style="thin">
        <color indexed="23"/>
      </right>
      <top style="double">
        <color indexed="8"/>
      </top>
      <bottom style="thin">
        <color indexed="23"/>
      </bottom>
    </border>
    <border>
      <left>
        <color indexed="63"/>
      </left>
      <right style="thin">
        <color indexed="8"/>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8"/>
      </right>
      <top style="thin">
        <color indexed="23"/>
      </top>
      <bottom style="thin">
        <color indexed="8"/>
      </bottom>
    </border>
    <border>
      <left>
        <color indexed="63"/>
      </left>
      <right style="thin">
        <color indexed="23"/>
      </right>
      <top style="thin">
        <color indexed="23"/>
      </top>
      <bottom style="thin">
        <color indexed="8"/>
      </bottom>
    </border>
    <border>
      <left style="medium">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hair">
        <color indexed="8"/>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diagonalUp="1">
      <left style="hair">
        <color indexed="8"/>
      </left>
      <right style="hair">
        <color indexed="8"/>
      </right>
      <top style="thin">
        <color indexed="8"/>
      </top>
      <bottom style="thin">
        <color indexed="8"/>
      </bottom>
      <diagonal style="hair">
        <color indexed="8"/>
      </diagonal>
    </border>
    <border>
      <left>
        <color indexed="63"/>
      </left>
      <right style="thin">
        <color indexed="8"/>
      </right>
      <top style="thin">
        <color indexed="8"/>
      </top>
      <bottom style="thin">
        <color indexed="8"/>
      </bottom>
    </border>
    <border diagonalUp="1">
      <left>
        <color indexed="63"/>
      </left>
      <right>
        <color indexed="63"/>
      </right>
      <top style="thin">
        <color indexed="8"/>
      </top>
      <bottom style="thin">
        <color indexed="8"/>
      </bottom>
      <diagonal style="hair">
        <color indexed="8"/>
      </diagonal>
    </border>
    <border>
      <left style="hair">
        <color indexed="8"/>
      </left>
      <right style="hair">
        <color indexed="8"/>
      </right>
      <top style="thin">
        <color indexed="8"/>
      </top>
      <bottom style="thin">
        <color indexed="8"/>
      </bottom>
    </border>
    <border diagonalUp="1">
      <left style="thin">
        <color indexed="8"/>
      </left>
      <right>
        <color indexed="63"/>
      </right>
      <top style="thin">
        <color indexed="8"/>
      </top>
      <bottom style="thin">
        <color indexed="8"/>
      </bottom>
      <diagonal style="hair">
        <color indexed="8"/>
      </diagonal>
    </border>
    <border diagonalUp="1">
      <left style="thin">
        <color indexed="8"/>
      </left>
      <right style="thin">
        <color indexed="8"/>
      </right>
      <top style="thin">
        <color indexed="8"/>
      </top>
      <bottom style="thin">
        <color indexed="8"/>
      </bottom>
      <diagonal style="hair">
        <color indexed="8"/>
      </diagonal>
    </border>
    <border diagonalUp="1">
      <left style="thin">
        <color indexed="8"/>
      </left>
      <right style="medium">
        <color indexed="8"/>
      </right>
      <top style="thin">
        <color indexed="8"/>
      </top>
      <bottom style="thin">
        <color indexed="8"/>
      </bottom>
      <diagonal style="hair">
        <color indexed="8"/>
      </diagonal>
    </border>
    <border>
      <left style="thin">
        <color indexed="8"/>
      </left>
      <right style="thin">
        <color indexed="23"/>
      </right>
      <top style="thin">
        <color indexed="8"/>
      </top>
      <bottom style="thin">
        <color indexed="8"/>
      </bottom>
    </border>
    <border>
      <left style="thin">
        <color indexed="23"/>
      </left>
      <right style="thin">
        <color indexed="8"/>
      </right>
      <top style="thin">
        <color indexed="8"/>
      </top>
      <bottom style="thin">
        <color indexed="8"/>
      </bottom>
    </border>
    <border>
      <left style="medium">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color indexed="63"/>
      </left>
      <right>
        <color indexed="63"/>
      </right>
      <top style="thin">
        <color indexed="8"/>
      </top>
      <bottom style="hair">
        <color indexed="8"/>
      </bottom>
    </border>
    <border diagonalUp="1">
      <left style="thin">
        <color indexed="8"/>
      </left>
      <right>
        <color indexed="63"/>
      </right>
      <top style="thin">
        <color indexed="8"/>
      </top>
      <bottom style="hair">
        <color indexed="8"/>
      </bottom>
      <diagonal style="hair">
        <color indexed="8"/>
      </diagonal>
    </border>
    <border diagonalUp="1">
      <left style="hair">
        <color indexed="8"/>
      </left>
      <right style="hair">
        <color indexed="8"/>
      </right>
      <top style="thin">
        <color indexed="8"/>
      </top>
      <bottom style="hair">
        <color indexed="8"/>
      </bottom>
      <diagonal style="hair">
        <color indexed="8"/>
      </diagonal>
    </border>
    <border diagonalUp="1">
      <left style="hair">
        <color indexed="8"/>
      </left>
      <right style="thin">
        <color indexed="8"/>
      </right>
      <top style="thin">
        <color indexed="8"/>
      </top>
      <bottom style="hair">
        <color indexed="8"/>
      </bottom>
      <diagonal style="hair">
        <color indexed="8"/>
      </diagonal>
    </border>
    <border>
      <left style="thin">
        <color indexed="8"/>
      </left>
      <right style="thin">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thin">
        <color indexed="23"/>
      </right>
      <top>
        <color indexed="63"/>
      </top>
      <bottom style="thin">
        <color indexed="23"/>
      </bottom>
    </border>
    <border>
      <left style="thin">
        <color indexed="23"/>
      </left>
      <right style="thin">
        <color indexed="8"/>
      </right>
      <top>
        <color indexed="63"/>
      </top>
      <bottom style="thin">
        <color indexed="23"/>
      </bottom>
    </border>
    <border>
      <left style="hair">
        <color indexed="8"/>
      </left>
      <right>
        <color indexed="63"/>
      </right>
      <top style="hair">
        <color indexed="8"/>
      </top>
      <bottom style="hair">
        <color indexed="8"/>
      </bottom>
    </border>
    <border diagonalUp="1">
      <left style="thin">
        <color indexed="8"/>
      </left>
      <right>
        <color indexed="63"/>
      </right>
      <top style="hair">
        <color indexed="8"/>
      </top>
      <bottom style="hair">
        <color indexed="8"/>
      </bottom>
      <diagonal style="hair">
        <color indexed="8"/>
      </diagonal>
    </border>
    <border>
      <left style="hair">
        <color indexed="8"/>
      </left>
      <right>
        <color indexed="63"/>
      </right>
      <top style="hair">
        <color indexed="8"/>
      </top>
      <bottom>
        <color indexed="63"/>
      </bottom>
    </border>
    <border diagonalUp="1">
      <left style="hair">
        <color indexed="8"/>
      </left>
      <right style="hair">
        <color indexed="8"/>
      </right>
      <top style="hair">
        <color indexed="8"/>
      </top>
      <bottom style="thin">
        <color indexed="8"/>
      </bottom>
      <diagonal style="hair">
        <color indexed="8"/>
      </diagonal>
    </border>
    <border diagonalUp="1">
      <left style="hair">
        <color indexed="8"/>
      </left>
      <right style="hair">
        <color indexed="8"/>
      </right>
      <top style="hair">
        <color indexed="8"/>
      </top>
      <bottom>
        <color indexed="63"/>
      </bottom>
      <diagonal style="hair">
        <color indexed="8"/>
      </diagonal>
    </border>
    <border diagonalUp="1">
      <left style="hair">
        <color indexed="8"/>
      </left>
      <right style="thin">
        <color indexed="8"/>
      </right>
      <top style="hair">
        <color indexed="8"/>
      </top>
      <bottom style="thin">
        <color indexed="8"/>
      </bottom>
      <diagonal style="hair">
        <color indexed="8"/>
      </diagonal>
    </border>
    <border>
      <left style="thin">
        <color indexed="8"/>
      </left>
      <right style="medium">
        <color indexed="8"/>
      </right>
      <top style="hair">
        <color indexed="8"/>
      </top>
      <bottom style="thin">
        <color indexed="8"/>
      </bottom>
    </border>
    <border diagonalUp="1">
      <left style="thin">
        <color indexed="8"/>
      </left>
      <right style="thin">
        <color indexed="23"/>
      </right>
      <top style="thin">
        <color indexed="23"/>
      </top>
      <bottom>
        <color indexed="63"/>
      </bottom>
      <diagonal style="hair">
        <color indexed="8"/>
      </diagonal>
    </border>
    <border>
      <left style="hair">
        <color indexed="8"/>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hair">
        <color indexed="8"/>
      </left>
      <right style="hair">
        <color indexed="8"/>
      </right>
      <top>
        <color indexed="63"/>
      </top>
      <bottom style="medium">
        <color indexed="8"/>
      </bottom>
    </border>
    <border>
      <left style="hair">
        <color indexed="8"/>
      </left>
      <right style="thin">
        <color indexed="8"/>
      </right>
      <top>
        <color indexed="63"/>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23"/>
      </right>
      <top>
        <color indexed="63"/>
      </top>
      <bottom style="double">
        <color indexed="8"/>
      </bottom>
    </border>
    <border>
      <left style="thin">
        <color indexed="23"/>
      </left>
      <right style="thin">
        <color indexed="8"/>
      </right>
      <top>
        <color indexed="63"/>
      </top>
      <bottom style="double">
        <color indexed="8"/>
      </bottom>
    </border>
    <border>
      <left>
        <color indexed="63"/>
      </left>
      <right style="thin">
        <color indexed="23"/>
      </right>
      <top>
        <color indexed="63"/>
      </top>
      <bottom style="double">
        <color indexed="8"/>
      </bottom>
    </border>
    <border>
      <left style="thin">
        <color indexed="23"/>
      </left>
      <right style="thin">
        <color indexed="23"/>
      </right>
      <top>
        <color indexed="63"/>
      </top>
      <bottom style="double">
        <color indexed="8"/>
      </bottom>
    </border>
    <border>
      <left>
        <color indexed="63"/>
      </left>
      <right style="medium">
        <color indexed="8"/>
      </right>
      <top style="thin">
        <color indexed="8"/>
      </top>
      <bottom style="hair">
        <color indexed="8"/>
      </bottom>
    </border>
    <border>
      <left style="thin">
        <color indexed="8"/>
      </left>
      <right>
        <color indexed="63"/>
      </right>
      <top>
        <color indexed="63"/>
      </top>
      <bottom style="thin">
        <color indexed="23"/>
      </bottom>
    </border>
    <border>
      <left>
        <color indexed="63"/>
      </left>
      <right style="thin">
        <color indexed="8"/>
      </right>
      <top>
        <color indexed="63"/>
      </top>
      <bottom style="thin">
        <color indexed="23"/>
      </bottom>
    </border>
    <border>
      <left>
        <color indexed="63"/>
      </left>
      <right style="thin">
        <color indexed="23"/>
      </right>
      <top>
        <color indexed="63"/>
      </top>
      <bottom style="thin">
        <color indexed="23"/>
      </bottom>
    </border>
    <border>
      <left style="thin">
        <color indexed="23"/>
      </left>
      <right style="thin">
        <color indexed="23"/>
      </right>
      <top>
        <color indexed="63"/>
      </top>
      <bottom style="thin">
        <color indexed="23"/>
      </bottom>
    </border>
    <border>
      <left>
        <color indexed="63"/>
      </left>
      <right style="medium">
        <color indexed="8"/>
      </right>
      <top style="hair">
        <color indexed="8"/>
      </top>
      <bottom style="hair">
        <color indexed="8"/>
      </bottom>
    </border>
    <border>
      <left style="thin">
        <color indexed="8"/>
      </left>
      <right>
        <color indexed="63"/>
      </right>
      <top style="thin">
        <color indexed="23"/>
      </top>
      <bottom style="thin">
        <color indexed="23"/>
      </bottom>
    </border>
    <border>
      <left>
        <color indexed="63"/>
      </left>
      <right style="medium">
        <color indexed="8"/>
      </right>
      <top style="hair">
        <color indexed="8"/>
      </top>
      <bottom>
        <color indexed="63"/>
      </bottom>
    </border>
    <border>
      <left>
        <color indexed="63"/>
      </left>
      <right style="thin">
        <color indexed="8"/>
      </right>
      <top style="hair">
        <color indexed="8"/>
      </top>
      <bottom style="medium">
        <color indexed="8"/>
      </bottom>
    </border>
    <border>
      <left>
        <color indexed="63"/>
      </left>
      <right style="medium">
        <color indexed="8"/>
      </right>
      <top style="hair">
        <color indexed="8"/>
      </top>
      <bottom style="medium">
        <color indexed="8"/>
      </bottom>
    </border>
    <border>
      <left style="thin">
        <color indexed="8"/>
      </left>
      <right>
        <color indexed="63"/>
      </right>
      <top style="double">
        <color indexed="8"/>
      </top>
      <bottom style="thin">
        <color indexed="23"/>
      </bottom>
    </border>
    <border>
      <left>
        <color indexed="63"/>
      </left>
      <right>
        <color indexed="63"/>
      </right>
      <top style="thin">
        <color indexed="23"/>
      </top>
      <bottom style="double">
        <color indexed="8"/>
      </bottom>
    </border>
    <border>
      <left style="thin">
        <color indexed="8"/>
      </left>
      <right>
        <color indexed="63"/>
      </right>
      <top style="thin">
        <color indexed="23"/>
      </top>
      <bottom style="double">
        <color indexed="8"/>
      </bottom>
    </border>
    <border>
      <left>
        <color indexed="63"/>
      </left>
      <right style="thin">
        <color indexed="8"/>
      </right>
      <top style="thin">
        <color indexed="23"/>
      </top>
      <bottom style="double">
        <color indexed="8"/>
      </bottom>
    </border>
    <border>
      <left>
        <color indexed="63"/>
      </left>
      <right style="thin">
        <color indexed="23"/>
      </right>
      <top style="thin">
        <color indexed="23"/>
      </top>
      <bottom style="double">
        <color indexed="8"/>
      </bottom>
    </border>
    <border>
      <left style="thin">
        <color indexed="23"/>
      </left>
      <right style="thin">
        <color indexed="23"/>
      </right>
      <top style="thin">
        <color indexed="23"/>
      </top>
      <bottom style="double">
        <color indexed="8"/>
      </bottom>
    </border>
    <border>
      <left style="thin">
        <color indexed="23"/>
      </left>
      <right>
        <color indexed="63"/>
      </right>
      <top style="double">
        <color indexed="8"/>
      </top>
      <bottom style="thin">
        <color indexed="23"/>
      </bottom>
    </border>
    <border>
      <left style="thin">
        <color indexed="23"/>
      </left>
      <right>
        <color indexed="63"/>
      </right>
      <top style="thin">
        <color indexed="23"/>
      </top>
      <bottom style="thin">
        <color indexed="23"/>
      </bottom>
    </border>
    <border>
      <left style="thin">
        <color indexed="8"/>
      </left>
      <right style="thin">
        <color indexed="23"/>
      </right>
      <top>
        <color indexed="63"/>
      </top>
      <bottom style="thin">
        <color indexed="8"/>
      </bottom>
    </border>
    <border>
      <left>
        <color indexed="63"/>
      </left>
      <right>
        <color indexed="63"/>
      </right>
      <top style="thin">
        <color indexed="23"/>
      </top>
      <bottom style="thin">
        <color indexed="8"/>
      </bottom>
    </border>
    <border>
      <left style="thin">
        <color indexed="23"/>
      </left>
      <right>
        <color indexed="63"/>
      </right>
      <top style="thin">
        <color indexed="23"/>
      </top>
      <bottom style="thin">
        <color indexed="8"/>
      </bottom>
    </border>
    <border>
      <left style="thin">
        <color indexed="8"/>
      </left>
      <right style="thin">
        <color indexed="8"/>
      </right>
      <top style="double">
        <color indexed="8"/>
      </top>
      <bottom>
        <color indexed="63"/>
      </bottom>
    </border>
    <border>
      <left style="thin">
        <color indexed="23"/>
      </left>
      <right style="thin">
        <color indexed="23"/>
      </right>
      <top style="double">
        <color indexed="8"/>
      </top>
      <bottom style="thin">
        <color indexed="8"/>
      </bottom>
    </border>
    <border>
      <left style="thin">
        <color indexed="23"/>
      </left>
      <right style="thin">
        <color indexed="8"/>
      </right>
      <top style="double">
        <color indexed="8"/>
      </top>
      <bottom style="thin">
        <color indexed="8"/>
      </bottom>
    </border>
    <border>
      <left style="thin">
        <color indexed="23"/>
      </left>
      <right style="thin">
        <color indexed="23"/>
      </right>
      <top style="double">
        <color indexed="8"/>
      </top>
      <bottom style="double">
        <color indexed="8"/>
      </bottom>
    </border>
    <border>
      <left style="thin">
        <color indexed="23"/>
      </left>
      <right style="thin">
        <color indexed="8"/>
      </right>
      <top style="double">
        <color indexed="8"/>
      </top>
      <bottom style="double">
        <color indexed="8"/>
      </bottom>
    </border>
    <border>
      <left style="medium">
        <color indexed="8"/>
      </left>
      <right style="hair">
        <color indexed="8"/>
      </right>
      <top style="hair">
        <color indexed="8"/>
      </top>
      <bottom style="medium">
        <color indexed="8"/>
      </bottom>
    </border>
    <border>
      <left style="hair">
        <color indexed="8"/>
      </left>
      <right style="thin">
        <color indexed="8"/>
      </right>
      <top style="hair">
        <color indexed="8"/>
      </top>
      <bottom style="medium">
        <color indexed="8"/>
      </bottom>
    </border>
    <border>
      <left>
        <color indexed="63"/>
      </left>
      <right>
        <color indexed="63"/>
      </right>
      <top style="hair">
        <color indexed="8"/>
      </top>
      <bottom style="medium">
        <color indexed="8"/>
      </bottom>
    </border>
    <border>
      <left style="thin">
        <color indexed="8"/>
      </left>
      <right>
        <color indexed="63"/>
      </right>
      <top style="hair">
        <color indexed="8"/>
      </top>
      <bottom style="medium">
        <color indexed="8"/>
      </bottom>
    </border>
    <border>
      <left style="hair">
        <color indexed="8"/>
      </left>
      <right style="thin">
        <color indexed="8"/>
      </right>
      <top style="hair">
        <color indexed="8"/>
      </top>
      <bottom style="hair">
        <color indexed="8"/>
      </bottom>
    </border>
    <border>
      <left style="thin">
        <color indexed="8"/>
      </left>
      <right>
        <color indexed="63"/>
      </right>
      <top style="thin">
        <color indexed="8"/>
      </top>
      <bottom style="hair">
        <color indexed="8"/>
      </bottom>
    </border>
    <border>
      <left style="hair">
        <color indexed="8"/>
      </left>
      <right style="thin">
        <color indexed="8"/>
      </right>
      <top style="hair">
        <color indexed="8"/>
      </top>
      <bottom style="thin">
        <color indexed="8"/>
      </bottom>
    </border>
    <border>
      <left style="hair">
        <color indexed="8"/>
      </left>
      <right style="thin">
        <color indexed="8"/>
      </right>
      <top style="thin">
        <color indexed="8"/>
      </top>
      <bottom style="hair">
        <color indexed="8"/>
      </bottom>
    </border>
    <border>
      <left style="medium">
        <color indexed="8"/>
      </left>
      <right style="thin">
        <color indexed="8"/>
      </right>
      <top style="medium">
        <color indexed="8"/>
      </top>
      <bottom style="hair">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color indexed="63"/>
      </right>
      <top style="thin">
        <color indexed="8"/>
      </top>
      <bottom style="double">
        <color indexed="8"/>
      </bottom>
    </border>
    <border>
      <left style="thin">
        <color indexed="8"/>
      </left>
      <right style="thin">
        <color indexed="8"/>
      </right>
      <top style="thin">
        <color indexed="8"/>
      </top>
      <bottom style="thin">
        <color indexed="23"/>
      </bottom>
    </border>
    <border>
      <left>
        <color indexed="63"/>
      </left>
      <right style="thin">
        <color indexed="23"/>
      </right>
      <top style="thin">
        <color indexed="8"/>
      </top>
      <bottom>
        <color indexed="63"/>
      </bottom>
    </border>
    <border>
      <left style="thin">
        <color indexed="23"/>
      </left>
      <right style="thin">
        <color indexed="23"/>
      </right>
      <top style="thin">
        <color indexed="8"/>
      </top>
      <bottom>
        <color indexed="63"/>
      </bottom>
    </border>
    <border>
      <left style="thin">
        <color indexed="23"/>
      </left>
      <right style="thin">
        <color indexed="8"/>
      </right>
      <top style="thin">
        <color indexed="8"/>
      </top>
      <bottom>
        <color indexed="63"/>
      </bottom>
    </border>
    <border>
      <left>
        <color indexed="63"/>
      </left>
      <right>
        <color indexed="63"/>
      </right>
      <top>
        <color indexed="63"/>
      </top>
      <bottom style="medium">
        <color indexed="8"/>
      </bottom>
    </border>
    <border diagonalUp="1">
      <left style="thin">
        <color indexed="8"/>
      </left>
      <right style="thin">
        <color indexed="8"/>
      </right>
      <top style="thin">
        <color indexed="8"/>
      </top>
      <bottom style="medium">
        <color indexed="8"/>
      </bottom>
      <diagonal style="hair">
        <color indexed="8"/>
      </diagonal>
    </border>
    <border diagonalUp="1">
      <left style="thin">
        <color indexed="8"/>
      </left>
      <right style="medium">
        <color indexed="8"/>
      </right>
      <top style="thin">
        <color indexed="8"/>
      </top>
      <bottom style="medium">
        <color indexed="8"/>
      </bottom>
      <diagonal style="hair">
        <color indexed="8"/>
      </diagonal>
    </border>
    <border>
      <left style="medium">
        <color indexed="8"/>
      </left>
      <right style="thin">
        <color indexed="8"/>
      </right>
      <top style="thin">
        <color indexed="8"/>
      </top>
      <bottom style="medium">
        <color indexed="8"/>
      </bottom>
    </border>
    <border diagonalUp="1">
      <left style="thin">
        <color indexed="8"/>
      </left>
      <right style="hair">
        <color indexed="8"/>
      </right>
      <top style="thin">
        <color indexed="8"/>
      </top>
      <bottom style="medium">
        <color indexed="8"/>
      </bottom>
      <diagonal style="hair">
        <color indexed="8"/>
      </diagonal>
    </border>
    <border>
      <left style="thin">
        <color indexed="8"/>
      </left>
      <right style="thin">
        <color indexed="23"/>
      </right>
      <top>
        <color indexed="63"/>
      </top>
      <bottom>
        <color indexed="63"/>
      </bottom>
    </border>
    <border>
      <left style="thin">
        <color indexed="2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23"/>
      </top>
      <bottom>
        <color indexed="63"/>
      </bottom>
    </border>
    <border>
      <left style="thin">
        <color indexed="8"/>
      </left>
      <right style="thin">
        <color indexed="8"/>
      </right>
      <top style="thin">
        <color indexed="8"/>
      </top>
      <bottom style="double">
        <color indexed="8"/>
      </bottom>
    </border>
    <border>
      <left>
        <color indexed="63"/>
      </left>
      <right style="medium">
        <color indexed="8"/>
      </right>
      <top style="thin">
        <color indexed="8"/>
      </top>
      <bottom style="medium">
        <color indexed="8"/>
      </bottom>
    </border>
    <border>
      <left style="double">
        <color indexed="8"/>
      </left>
      <right style="double">
        <color indexed="8"/>
      </right>
      <top style="double">
        <color indexed="8"/>
      </top>
      <bottom style="double">
        <color indexed="8"/>
      </bottom>
    </border>
    <border>
      <left style="medium">
        <color indexed="8"/>
      </left>
      <right style="thin">
        <color indexed="8"/>
      </right>
      <top style="medium">
        <color indexed="8"/>
      </top>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ill="0" applyBorder="0" applyAlignment="0" applyProtection="0"/>
    <xf numFmtId="0" fontId="9" fillId="0" borderId="0" applyNumberFormat="0" applyFill="0" applyBorder="0" applyProtection="0">
      <alignment vertical="center"/>
    </xf>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9" fillId="31" borderId="4" applyNumberFormat="0" applyAlignment="0" applyProtection="0"/>
    <xf numFmtId="0" fontId="0" fillId="0" borderId="0">
      <alignment/>
      <protection/>
    </xf>
    <xf numFmtId="0" fontId="0" fillId="0" borderId="0">
      <alignment/>
      <protection/>
    </xf>
    <xf numFmtId="0" fontId="2"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381">
    <xf numFmtId="0" fontId="0" fillId="0" borderId="0" xfId="0" applyAlignment="1">
      <alignment vertical="center"/>
    </xf>
    <xf numFmtId="0" fontId="3" fillId="33" borderId="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4" borderId="0" xfId="0" applyFont="1" applyFill="1" applyAlignment="1" applyProtection="1">
      <alignment vertical="center"/>
      <protection locked="0"/>
    </xf>
    <xf numFmtId="0" fontId="3" fillId="34" borderId="0" xfId="0" applyFont="1" applyFill="1" applyAlignment="1" applyProtection="1">
      <alignment vertical="center"/>
      <protection/>
    </xf>
    <xf numFmtId="0" fontId="3" fillId="34" borderId="0" xfId="0" applyFont="1" applyFill="1" applyAlignment="1" applyProtection="1">
      <alignment horizontal="center" vertical="center"/>
      <protection/>
    </xf>
    <xf numFmtId="0" fontId="3" fillId="35" borderId="0" xfId="0" applyFont="1" applyFill="1" applyBorder="1" applyAlignment="1" applyProtection="1">
      <alignment vertical="center"/>
      <protection/>
    </xf>
    <xf numFmtId="0" fontId="3" fillId="36" borderId="0" xfId="0" applyFont="1" applyFill="1" applyBorder="1" applyAlignment="1" applyProtection="1">
      <alignment vertical="center"/>
      <protection/>
    </xf>
    <xf numFmtId="0" fontId="5" fillId="34" borderId="0" xfId="0" applyFont="1" applyFill="1" applyAlignment="1" applyProtection="1">
      <alignment vertical="center"/>
      <protection/>
    </xf>
    <xf numFmtId="0" fontId="3" fillId="34" borderId="0" xfId="0" applyFont="1" applyFill="1" applyAlignment="1" applyProtection="1">
      <alignment horizontal="right" vertical="center"/>
      <protection/>
    </xf>
    <xf numFmtId="0" fontId="3" fillId="37" borderId="10" xfId="0" applyFont="1" applyFill="1" applyBorder="1" applyAlignment="1" applyProtection="1">
      <alignment vertical="center"/>
      <protection/>
    </xf>
    <xf numFmtId="0" fontId="6" fillId="34" borderId="0" xfId="0" applyFont="1" applyFill="1" applyAlignment="1" applyProtection="1">
      <alignment vertical="center"/>
      <protection/>
    </xf>
    <xf numFmtId="0" fontId="3" fillId="34" borderId="0" xfId="0" applyFont="1" applyFill="1" applyBorder="1" applyAlignment="1" applyProtection="1">
      <alignment vertical="center"/>
      <protection/>
    </xf>
    <xf numFmtId="0" fontId="3" fillId="34" borderId="0" xfId="0" applyFont="1" applyFill="1" applyBorder="1" applyAlignment="1" applyProtection="1">
      <alignment horizontal="center" vertical="center"/>
      <protection/>
    </xf>
    <xf numFmtId="0" fontId="7" fillId="34" borderId="0" xfId="0" applyFont="1" applyFill="1" applyAlignment="1" applyProtection="1">
      <alignment vertical="center"/>
      <protection/>
    </xf>
    <xf numFmtId="0" fontId="3" fillId="35" borderId="0" xfId="0" applyFont="1" applyFill="1" applyBorder="1" applyAlignment="1" applyProtection="1">
      <alignment horizontal="center" vertical="center"/>
      <protection/>
    </xf>
    <xf numFmtId="0" fontId="3" fillId="38" borderId="10" xfId="0" applyFont="1" applyFill="1" applyBorder="1" applyAlignment="1" applyProtection="1">
      <alignment vertical="center"/>
      <protection/>
    </xf>
    <xf numFmtId="0" fontId="6" fillId="35" borderId="0"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8" fillId="34" borderId="0" xfId="0" applyFont="1" applyFill="1" applyAlignment="1" applyProtection="1">
      <alignment vertical="center"/>
      <protection/>
    </xf>
    <xf numFmtId="0" fontId="6" fillId="34" borderId="0" xfId="0" applyFont="1" applyFill="1" applyBorder="1" applyAlignment="1" applyProtection="1">
      <alignment vertical="center"/>
      <protection/>
    </xf>
    <xf numFmtId="0" fontId="5" fillId="34" borderId="0" xfId="0" applyFont="1" applyFill="1" applyAlignment="1" applyProtection="1">
      <alignment vertical="center"/>
      <protection/>
    </xf>
    <xf numFmtId="0" fontId="3" fillId="34" borderId="0" xfId="0" applyFont="1" applyFill="1" applyAlignment="1" applyProtection="1">
      <alignment vertical="center"/>
      <protection/>
    </xf>
    <xf numFmtId="0" fontId="9" fillId="34" borderId="0" xfId="43" applyNumberFormat="1" applyFill="1" applyBorder="1" applyAlignment="1" applyProtection="1">
      <alignment vertical="center"/>
      <protection/>
    </xf>
    <xf numFmtId="0" fontId="11" fillId="33" borderId="0" xfId="0" applyFont="1" applyFill="1" applyBorder="1" applyAlignment="1" applyProtection="1">
      <alignment horizontal="center" vertical="center"/>
      <protection/>
    </xf>
    <xf numFmtId="0" fontId="11" fillId="33" borderId="0" xfId="0" applyFont="1" applyFill="1" applyAlignment="1" applyProtection="1">
      <alignment horizontal="right" vertical="center"/>
      <protection/>
    </xf>
    <xf numFmtId="0" fontId="12" fillId="34" borderId="0" xfId="0" applyFont="1" applyFill="1" applyBorder="1" applyAlignment="1" applyProtection="1">
      <alignment vertical="center"/>
      <protection/>
    </xf>
    <xf numFmtId="0" fontId="11" fillId="33" borderId="11" xfId="0" applyFont="1" applyFill="1" applyBorder="1" applyAlignment="1" applyProtection="1">
      <alignment vertical="center"/>
      <protection/>
    </xf>
    <xf numFmtId="0" fontId="11" fillId="33" borderId="12" xfId="0" applyFont="1" applyFill="1" applyBorder="1" applyAlignment="1" applyProtection="1">
      <alignment horizontal="center" vertical="center"/>
      <protection/>
    </xf>
    <xf numFmtId="0" fontId="11" fillId="33" borderId="0" xfId="0" applyFont="1" applyFill="1" applyBorder="1" applyAlignment="1" applyProtection="1">
      <alignment horizontal="justify" vertical="center"/>
      <protection/>
    </xf>
    <xf numFmtId="0" fontId="11" fillId="33" borderId="0" xfId="0" applyFont="1" applyFill="1" applyBorder="1" applyAlignment="1" applyProtection="1">
      <alignment horizontal="right" vertical="center"/>
      <protection/>
    </xf>
    <xf numFmtId="0" fontId="11" fillId="33" borderId="0" xfId="0" applyFont="1" applyFill="1" applyBorder="1" applyAlignment="1" applyProtection="1">
      <alignment vertical="center"/>
      <protection/>
    </xf>
    <xf numFmtId="0" fontId="3" fillId="34" borderId="0" xfId="0" applyFont="1" applyFill="1" applyAlignment="1" applyProtection="1">
      <alignment horizontal="left"/>
      <protection/>
    </xf>
    <xf numFmtId="0" fontId="11" fillId="33" borderId="13" xfId="0" applyFont="1" applyFill="1" applyBorder="1" applyAlignment="1" applyProtection="1">
      <alignment horizontal="center" vertical="center"/>
      <protection/>
    </xf>
    <xf numFmtId="0" fontId="11" fillId="33" borderId="14" xfId="0" applyFont="1" applyFill="1" applyBorder="1" applyAlignment="1" applyProtection="1">
      <alignment horizontal="center" vertical="center"/>
      <protection/>
    </xf>
    <xf numFmtId="0" fontId="11" fillId="33" borderId="15" xfId="0" applyFont="1" applyFill="1" applyBorder="1" applyAlignment="1" applyProtection="1">
      <alignment horizontal="center" vertical="center" wrapText="1"/>
      <protection/>
    </xf>
    <xf numFmtId="0" fontId="11" fillId="33" borderId="16" xfId="0" applyFont="1" applyFill="1" applyBorder="1" applyAlignment="1" applyProtection="1">
      <alignment horizontal="center" vertical="center" wrapText="1"/>
      <protection/>
    </xf>
    <xf numFmtId="0" fontId="12" fillId="34" borderId="0" xfId="0" applyFont="1" applyFill="1" applyBorder="1" applyAlignment="1" applyProtection="1">
      <alignment vertical="center"/>
      <protection/>
    </xf>
    <xf numFmtId="0" fontId="14" fillId="34" borderId="0" xfId="0" applyFont="1" applyFill="1" applyBorder="1" applyAlignment="1" applyProtection="1">
      <alignment vertical="center"/>
      <protection/>
    </xf>
    <xf numFmtId="0" fontId="3" fillId="37" borderId="10" xfId="0" applyFont="1" applyFill="1" applyBorder="1" applyAlignment="1" applyProtection="1">
      <alignment horizontal="center" vertical="center"/>
      <protection locked="0"/>
    </xf>
    <xf numFmtId="0" fontId="11" fillId="33" borderId="17" xfId="0" applyFont="1" applyFill="1" applyBorder="1" applyAlignment="1" applyProtection="1">
      <alignment horizontal="center" vertical="center"/>
      <protection/>
    </xf>
    <xf numFmtId="0" fontId="11" fillId="33" borderId="18" xfId="0" applyFont="1" applyFill="1" applyBorder="1" applyAlignment="1" applyProtection="1">
      <alignment horizontal="center" vertical="center"/>
      <protection/>
    </xf>
    <xf numFmtId="0" fontId="11" fillId="33" borderId="18" xfId="0" applyFont="1" applyFill="1" applyBorder="1" applyAlignment="1" applyProtection="1">
      <alignment horizontal="center" vertical="center" wrapText="1"/>
      <protection/>
    </xf>
    <xf numFmtId="0" fontId="11" fillId="33" borderId="19" xfId="0"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xf>
    <xf numFmtId="0" fontId="11" fillId="33" borderId="22"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wrapText="1"/>
      <protection/>
    </xf>
    <xf numFmtId="0" fontId="11" fillId="33" borderId="24" xfId="0" applyFont="1" applyFill="1" applyBorder="1" applyAlignment="1" applyProtection="1">
      <alignment horizontal="center" vertical="center" wrapText="1"/>
      <protection/>
    </xf>
    <xf numFmtId="0" fontId="11" fillId="33" borderId="25" xfId="0" applyFont="1" applyFill="1" applyBorder="1" applyAlignment="1" applyProtection="1">
      <alignment horizontal="center" vertical="center"/>
      <protection/>
    </xf>
    <xf numFmtId="0" fontId="11" fillId="33" borderId="26" xfId="0" applyFont="1" applyFill="1" applyBorder="1" applyAlignment="1" applyProtection="1">
      <alignment horizontal="center" vertical="center"/>
      <protection/>
    </xf>
    <xf numFmtId="0" fontId="11" fillId="33" borderId="27" xfId="0" applyFont="1" applyFill="1" applyBorder="1" applyAlignment="1" applyProtection="1">
      <alignment horizontal="center" vertical="center"/>
      <protection/>
    </xf>
    <xf numFmtId="0" fontId="11" fillId="33" borderId="28" xfId="0" applyFont="1" applyFill="1" applyBorder="1" applyAlignment="1" applyProtection="1">
      <alignment horizontal="center" vertical="center"/>
      <protection/>
    </xf>
    <xf numFmtId="0" fontId="11" fillId="33" borderId="29" xfId="0" applyFont="1" applyFill="1" applyBorder="1" applyAlignment="1" applyProtection="1">
      <alignment horizontal="center" vertical="center"/>
      <protection/>
    </xf>
    <xf numFmtId="0" fontId="11" fillId="33" borderId="30" xfId="0" applyFont="1" applyFill="1" applyBorder="1" applyAlignment="1" applyProtection="1">
      <alignment horizontal="center" vertical="center" wrapText="1"/>
      <protection/>
    </xf>
    <xf numFmtId="0" fontId="11" fillId="33" borderId="31" xfId="0" applyFont="1" applyFill="1" applyBorder="1" applyAlignment="1" applyProtection="1">
      <alignment horizontal="center" vertical="center" wrapText="1"/>
      <protection/>
    </xf>
    <xf numFmtId="0" fontId="11" fillId="33" borderId="32" xfId="0" applyFont="1" applyFill="1" applyBorder="1" applyAlignment="1" applyProtection="1">
      <alignment horizontal="center" vertical="center"/>
      <protection/>
    </xf>
    <xf numFmtId="0" fontId="11" fillId="33" borderId="33" xfId="0" applyFont="1" applyFill="1" applyBorder="1" applyAlignment="1" applyProtection="1">
      <alignment vertical="center" shrinkToFit="1"/>
      <protection/>
    </xf>
    <xf numFmtId="0" fontId="11" fillId="33" borderId="34" xfId="0" applyFont="1" applyFill="1" applyBorder="1" applyAlignment="1" applyProtection="1">
      <alignment horizontal="left" vertical="center"/>
      <protection/>
    </xf>
    <xf numFmtId="0" fontId="11" fillId="33" borderId="35" xfId="0" applyFont="1" applyFill="1" applyBorder="1" applyAlignment="1" applyProtection="1">
      <alignment horizontal="center" vertical="center"/>
      <protection/>
    </xf>
    <xf numFmtId="38" fontId="11" fillId="38" borderId="33" xfId="49" applyNumberFormat="1" applyFont="1" applyFill="1" applyBorder="1" applyAlignment="1" applyProtection="1">
      <alignment vertical="center" shrinkToFit="1"/>
      <protection locked="0"/>
    </xf>
    <xf numFmtId="38" fontId="11" fillId="33" borderId="36" xfId="49" applyFont="1" applyFill="1" applyBorder="1" applyAlignment="1" applyProtection="1">
      <alignment vertical="center" shrinkToFit="1"/>
      <protection/>
    </xf>
    <xf numFmtId="38" fontId="11" fillId="33" borderId="33" xfId="49" applyFont="1" applyFill="1" applyBorder="1" applyAlignment="1" applyProtection="1">
      <alignment vertical="center" shrinkToFit="1"/>
      <protection/>
    </xf>
    <xf numFmtId="38" fontId="11" fillId="38" borderId="37" xfId="49" applyNumberFormat="1" applyFont="1" applyFill="1" applyBorder="1" applyAlignment="1" applyProtection="1">
      <alignment vertical="center" shrinkToFit="1"/>
      <protection locked="0"/>
    </xf>
    <xf numFmtId="0" fontId="11" fillId="33" borderId="38" xfId="0" applyFont="1" applyFill="1" applyBorder="1" applyAlignment="1" applyProtection="1">
      <alignment vertical="center"/>
      <protection/>
    </xf>
    <xf numFmtId="0" fontId="11" fillId="33" borderId="39" xfId="0" applyFont="1" applyFill="1" applyBorder="1" applyAlignment="1" applyProtection="1">
      <alignment vertical="center"/>
      <protection/>
    </xf>
    <xf numFmtId="0" fontId="11" fillId="36" borderId="40" xfId="0" applyFont="1" applyFill="1" applyBorder="1" applyAlignment="1" applyProtection="1">
      <alignment vertical="center"/>
      <protection/>
    </xf>
    <xf numFmtId="0" fontId="11" fillId="36" borderId="41" xfId="0" applyFont="1" applyFill="1" applyBorder="1" applyAlignment="1" applyProtection="1">
      <alignment vertical="center"/>
      <protection/>
    </xf>
    <xf numFmtId="0" fontId="11" fillId="33" borderId="42" xfId="0" applyFont="1" applyFill="1" applyBorder="1" applyAlignment="1" applyProtection="1">
      <alignment horizontal="center" vertical="center"/>
      <protection/>
    </xf>
    <xf numFmtId="0" fontId="11" fillId="33" borderId="43" xfId="0" applyFont="1" applyFill="1" applyBorder="1" applyAlignment="1" applyProtection="1">
      <alignment vertical="center" shrinkToFit="1"/>
      <protection/>
    </xf>
    <xf numFmtId="0" fontId="11" fillId="33" borderId="44" xfId="0" applyFont="1" applyFill="1" applyBorder="1" applyAlignment="1" applyProtection="1">
      <alignment horizontal="left" vertical="center" wrapText="1"/>
      <protection/>
    </xf>
    <xf numFmtId="0" fontId="11" fillId="33" borderId="35" xfId="0" applyFont="1" applyFill="1" applyBorder="1" applyAlignment="1" applyProtection="1">
      <alignment horizontal="center" vertical="center" wrapText="1"/>
      <protection/>
    </xf>
    <xf numFmtId="0" fontId="11" fillId="36" borderId="45" xfId="0" applyFont="1" applyFill="1" applyBorder="1" applyAlignment="1" applyProtection="1">
      <alignment vertical="center"/>
      <protection/>
    </xf>
    <xf numFmtId="0" fontId="11" fillId="36" borderId="46" xfId="0" applyFont="1" applyFill="1" applyBorder="1" applyAlignment="1" applyProtection="1">
      <alignment vertical="center"/>
      <protection/>
    </xf>
    <xf numFmtId="0" fontId="16" fillId="34" borderId="0" xfId="0" applyFont="1" applyFill="1" applyAlignment="1" applyProtection="1">
      <alignment/>
      <protection/>
    </xf>
    <xf numFmtId="20" fontId="3" fillId="34" borderId="0" xfId="0" applyNumberFormat="1" applyFont="1" applyFill="1" applyAlignment="1" applyProtection="1">
      <alignment vertical="center"/>
      <protection/>
    </xf>
    <xf numFmtId="0" fontId="16" fillId="34" borderId="0" xfId="0" applyFont="1" applyFill="1" applyBorder="1" applyAlignment="1" applyProtection="1">
      <alignment/>
      <protection/>
    </xf>
    <xf numFmtId="0" fontId="16" fillId="34" borderId="0" xfId="0" applyFont="1" applyFill="1" applyAlignment="1" applyProtection="1">
      <alignment vertical="center"/>
      <protection/>
    </xf>
    <xf numFmtId="0" fontId="3" fillId="34" borderId="0" xfId="0" applyFont="1" applyFill="1" applyBorder="1" applyAlignment="1" applyProtection="1">
      <alignment vertical="center"/>
      <protection/>
    </xf>
    <xf numFmtId="0" fontId="16" fillId="34" borderId="0" xfId="0" applyFont="1" applyFill="1" applyAlignment="1" applyProtection="1">
      <alignment horizontal="right" vertical="center"/>
      <protection/>
    </xf>
    <xf numFmtId="0" fontId="11" fillId="33" borderId="47" xfId="0" applyFont="1" applyFill="1" applyBorder="1" applyAlignment="1" applyProtection="1">
      <alignment vertical="center" shrinkToFit="1"/>
      <protection/>
    </xf>
    <xf numFmtId="0" fontId="3" fillId="34" borderId="0" xfId="0" applyFont="1" applyFill="1" applyBorder="1" applyAlignment="1" applyProtection="1">
      <alignment horizontal="right" vertical="center"/>
      <protection/>
    </xf>
    <xf numFmtId="0" fontId="3" fillId="34" borderId="48" xfId="0" applyFont="1" applyFill="1" applyBorder="1" applyAlignment="1" applyProtection="1">
      <alignment horizontal="center" vertical="center"/>
      <protection/>
    </xf>
    <xf numFmtId="0" fontId="3" fillId="34" borderId="49" xfId="0" applyFont="1" applyFill="1" applyBorder="1" applyAlignment="1" applyProtection="1">
      <alignment horizontal="center" vertical="center"/>
      <protection/>
    </xf>
    <xf numFmtId="0" fontId="3" fillId="34" borderId="50" xfId="0" applyFont="1" applyFill="1" applyBorder="1" applyAlignment="1" applyProtection="1">
      <alignment horizontal="center" vertical="center"/>
      <protection/>
    </xf>
    <xf numFmtId="0" fontId="18" fillId="33" borderId="43" xfId="0" applyFont="1" applyFill="1" applyBorder="1" applyAlignment="1" applyProtection="1">
      <alignment vertical="center" shrinkToFit="1"/>
      <protection/>
    </xf>
    <xf numFmtId="0" fontId="11" fillId="33" borderId="51" xfId="0" applyFont="1" applyFill="1" applyBorder="1" applyAlignment="1" applyProtection="1">
      <alignment vertical="center"/>
      <protection/>
    </xf>
    <xf numFmtId="0" fontId="11" fillId="33" borderId="52" xfId="0" applyFont="1" applyFill="1" applyBorder="1" applyAlignment="1" applyProtection="1">
      <alignment horizontal="center" vertical="center" wrapText="1"/>
      <protection/>
    </xf>
    <xf numFmtId="38" fontId="11" fillId="38" borderId="43" xfId="49" applyNumberFormat="1" applyFont="1" applyFill="1" applyBorder="1" applyAlignment="1" applyProtection="1">
      <alignment vertical="center" shrinkToFit="1"/>
      <protection locked="0"/>
    </xf>
    <xf numFmtId="38" fontId="11" fillId="33" borderId="53" xfId="49" applyFont="1" applyFill="1" applyBorder="1" applyAlignment="1" applyProtection="1">
      <alignment vertical="center" shrinkToFit="1"/>
      <protection/>
    </xf>
    <xf numFmtId="38" fontId="11" fillId="33" borderId="43" xfId="49" applyFont="1" applyFill="1" applyBorder="1" applyAlignment="1" applyProtection="1">
      <alignment vertical="center" shrinkToFit="1"/>
      <protection/>
    </xf>
    <xf numFmtId="38" fontId="11" fillId="38" borderId="54" xfId="49" applyNumberFormat="1" applyFont="1" applyFill="1" applyBorder="1" applyAlignment="1" applyProtection="1">
      <alignment vertical="center" shrinkToFit="1"/>
      <protection locked="0"/>
    </xf>
    <xf numFmtId="0" fontId="11" fillId="33" borderId="55" xfId="0" applyFont="1" applyFill="1" applyBorder="1" applyAlignment="1" applyProtection="1">
      <alignment vertical="center"/>
      <protection/>
    </xf>
    <xf numFmtId="0" fontId="11" fillId="33" borderId="56" xfId="0" applyFont="1" applyFill="1" applyBorder="1" applyAlignment="1" applyProtection="1">
      <alignment vertical="center"/>
      <protection/>
    </xf>
    <xf numFmtId="0" fontId="3" fillId="34" borderId="57" xfId="0" applyFont="1" applyFill="1" applyBorder="1" applyAlignment="1" applyProtection="1">
      <alignment horizontal="center" vertical="center"/>
      <protection/>
    </xf>
    <xf numFmtId="0" fontId="3" fillId="34" borderId="58" xfId="0" applyFont="1" applyFill="1" applyBorder="1" applyAlignment="1" applyProtection="1">
      <alignment horizontal="center" vertical="center"/>
      <protection/>
    </xf>
    <xf numFmtId="0" fontId="3" fillId="34" borderId="59" xfId="0" applyFont="1" applyFill="1" applyBorder="1" applyAlignment="1" applyProtection="1">
      <alignment horizontal="center" vertical="center"/>
      <protection/>
    </xf>
    <xf numFmtId="0" fontId="11" fillId="33" borderId="52" xfId="0" applyFont="1" applyFill="1" applyBorder="1" applyAlignment="1" applyProtection="1">
      <alignment horizontal="center" vertical="center"/>
      <protection/>
    </xf>
    <xf numFmtId="0" fontId="3" fillId="34" borderId="40" xfId="0" applyFont="1" applyFill="1" applyBorder="1" applyAlignment="1" applyProtection="1">
      <alignment horizontal="center" vertical="center" shrinkToFit="1"/>
      <protection/>
    </xf>
    <xf numFmtId="176" fontId="3" fillId="34" borderId="40" xfId="0" applyNumberFormat="1" applyFont="1" applyFill="1" applyBorder="1" applyAlignment="1" applyProtection="1">
      <alignment vertical="center"/>
      <protection/>
    </xf>
    <xf numFmtId="176" fontId="3" fillId="34" borderId="60" xfId="0" applyNumberFormat="1" applyFont="1" applyFill="1" applyBorder="1" applyAlignment="1" applyProtection="1">
      <alignment vertical="center"/>
      <protection/>
    </xf>
    <xf numFmtId="0" fontId="3" fillId="34" borderId="45" xfId="0" applyFont="1" applyFill="1" applyBorder="1" applyAlignment="1" applyProtection="1">
      <alignment horizontal="center" vertical="center" shrinkToFit="1"/>
      <protection/>
    </xf>
    <xf numFmtId="176" fontId="3" fillId="34" borderId="45" xfId="0" applyNumberFormat="1" applyFont="1" applyFill="1" applyBorder="1" applyAlignment="1" applyProtection="1">
      <alignment vertical="center"/>
      <protection/>
    </xf>
    <xf numFmtId="176" fontId="3" fillId="34" borderId="61" xfId="0" applyNumberFormat="1" applyFont="1" applyFill="1" applyBorder="1" applyAlignment="1" applyProtection="1">
      <alignment vertical="center"/>
      <protection/>
    </xf>
    <xf numFmtId="176" fontId="3" fillId="34" borderId="61" xfId="0" applyNumberFormat="1" applyFont="1" applyFill="1" applyBorder="1" applyAlignment="1" applyProtection="1">
      <alignment vertical="center"/>
      <protection locked="0"/>
    </xf>
    <xf numFmtId="176" fontId="3" fillId="34" borderId="46" xfId="0" applyNumberFormat="1" applyFont="1" applyFill="1" applyBorder="1" applyAlignment="1" applyProtection="1">
      <alignment horizontal="center" vertical="center"/>
      <protection locked="0"/>
    </xf>
    <xf numFmtId="0" fontId="3" fillId="34" borderId="0" xfId="0" applyFont="1" applyFill="1" applyBorder="1" applyAlignment="1" applyProtection="1">
      <alignment horizontal="center" vertical="center" wrapText="1"/>
      <protection/>
    </xf>
    <xf numFmtId="176" fontId="3" fillId="34" borderId="45" xfId="0" applyNumberFormat="1" applyFont="1" applyFill="1" applyBorder="1" applyAlignment="1" applyProtection="1">
      <alignment vertical="center"/>
      <protection locked="0"/>
    </xf>
    <xf numFmtId="0" fontId="3" fillId="34" borderId="57" xfId="0" applyFont="1" applyFill="1" applyBorder="1" applyAlignment="1" applyProtection="1">
      <alignment horizontal="center" vertical="center" shrinkToFit="1"/>
      <protection/>
    </xf>
    <xf numFmtId="176" fontId="3" fillId="34" borderId="57" xfId="0" applyNumberFormat="1" applyFont="1" applyFill="1" applyBorder="1" applyAlignment="1" applyProtection="1">
      <alignment horizontal="center" vertical="center"/>
      <protection/>
    </xf>
    <xf numFmtId="176" fontId="3" fillId="34" borderId="58" xfId="0" applyNumberFormat="1" applyFont="1" applyFill="1" applyBorder="1" applyAlignment="1" applyProtection="1">
      <alignment horizontal="center" vertical="center"/>
      <protection/>
    </xf>
    <xf numFmtId="176" fontId="3" fillId="34" borderId="58" xfId="0" applyNumberFormat="1" applyFont="1" applyFill="1" applyBorder="1" applyAlignment="1" applyProtection="1">
      <alignment vertical="center"/>
      <protection/>
    </xf>
    <xf numFmtId="0" fontId="3" fillId="34" borderId="62" xfId="0" applyFont="1" applyFill="1" applyBorder="1" applyAlignment="1" applyProtection="1">
      <alignment horizontal="center" vertical="center" shrinkToFit="1"/>
      <protection/>
    </xf>
    <xf numFmtId="176" fontId="3" fillId="34" borderId="62" xfId="0" applyNumberFormat="1" applyFont="1" applyFill="1" applyBorder="1" applyAlignment="1" applyProtection="1">
      <alignment vertical="center"/>
      <protection locked="0"/>
    </xf>
    <xf numFmtId="176" fontId="3" fillId="34" borderId="63" xfId="0" applyNumberFormat="1" applyFont="1" applyFill="1" applyBorder="1" applyAlignment="1" applyProtection="1">
      <alignment vertical="center"/>
      <protection locked="0"/>
    </xf>
    <xf numFmtId="176" fontId="3" fillId="34" borderId="64" xfId="0" applyNumberFormat="1" applyFont="1" applyFill="1" applyBorder="1" applyAlignment="1" applyProtection="1">
      <alignment horizontal="center" vertical="center"/>
      <protection locked="0"/>
    </xf>
    <xf numFmtId="0" fontId="20" fillId="34" borderId="65" xfId="0" applyFont="1" applyFill="1" applyBorder="1" applyAlignment="1" applyProtection="1">
      <alignment vertical="center"/>
      <protection/>
    </xf>
    <xf numFmtId="0" fontId="3" fillId="34" borderId="65" xfId="0" applyFont="1" applyFill="1" applyBorder="1" applyAlignment="1" applyProtection="1">
      <alignment vertical="center"/>
      <protection/>
    </xf>
    <xf numFmtId="0" fontId="3" fillId="34" borderId="66" xfId="0" applyFont="1" applyFill="1" applyBorder="1" applyAlignment="1" applyProtection="1">
      <alignment horizontal="center" vertical="center"/>
      <protection/>
    </xf>
    <xf numFmtId="0" fontId="3" fillId="34" borderId="66" xfId="0" applyFont="1" applyFill="1" applyBorder="1" applyAlignment="1" applyProtection="1">
      <alignment vertical="center"/>
      <protection/>
    </xf>
    <xf numFmtId="0" fontId="3" fillId="34" borderId="66" xfId="0" applyFont="1" applyFill="1" applyBorder="1" applyAlignment="1" applyProtection="1">
      <alignment horizontal="right" vertical="center"/>
      <protection/>
    </xf>
    <xf numFmtId="0" fontId="11" fillId="33" borderId="53" xfId="0" applyFont="1" applyFill="1" applyBorder="1" applyAlignment="1" applyProtection="1">
      <alignment vertical="center"/>
      <protection/>
    </xf>
    <xf numFmtId="0" fontId="11" fillId="33" borderId="55" xfId="0" applyFont="1" applyFill="1" applyBorder="1" applyAlignment="1" applyProtection="1">
      <alignment vertical="center" shrinkToFit="1"/>
      <protection/>
    </xf>
    <xf numFmtId="0" fontId="3" fillId="34" borderId="57" xfId="0" applyFont="1" applyFill="1" applyBorder="1" applyAlignment="1" applyProtection="1">
      <alignment horizontal="center" vertical="center" wrapText="1"/>
      <protection/>
    </xf>
    <xf numFmtId="0" fontId="3" fillId="34" borderId="67" xfId="0" applyFont="1" applyFill="1" applyBorder="1" applyAlignment="1" applyProtection="1">
      <alignment horizontal="center" vertical="center" shrinkToFit="1"/>
      <protection/>
    </xf>
    <xf numFmtId="0" fontId="11" fillId="38" borderId="43" xfId="0" applyFont="1" applyFill="1" applyBorder="1" applyAlignment="1" applyProtection="1">
      <alignment vertical="center" shrinkToFit="1"/>
      <protection locked="0"/>
    </xf>
    <xf numFmtId="0" fontId="11" fillId="38" borderId="52" xfId="0" applyFont="1" applyFill="1" applyBorder="1" applyAlignment="1" applyProtection="1">
      <alignment vertical="center"/>
      <protection locked="0"/>
    </xf>
    <xf numFmtId="38" fontId="11" fillId="33" borderId="68" xfId="49" applyFont="1" applyFill="1" applyBorder="1" applyAlignment="1" applyProtection="1">
      <alignment vertical="center" shrinkToFit="1"/>
      <protection/>
    </xf>
    <xf numFmtId="0" fontId="11" fillId="38" borderId="55" xfId="0" applyFont="1" applyFill="1" applyBorder="1" applyAlignment="1" applyProtection="1">
      <alignment vertical="center"/>
      <protection locked="0"/>
    </xf>
    <xf numFmtId="0" fontId="11" fillId="33" borderId="69" xfId="0" applyFont="1" applyFill="1" applyBorder="1" applyAlignment="1" applyProtection="1">
      <alignment vertical="center"/>
      <protection/>
    </xf>
    <xf numFmtId="0" fontId="11" fillId="36" borderId="70" xfId="0" applyFont="1" applyFill="1" applyBorder="1" applyAlignment="1" applyProtection="1">
      <alignment vertical="center"/>
      <protection/>
    </xf>
    <xf numFmtId="0" fontId="11" fillId="36" borderId="71" xfId="0" applyFont="1" applyFill="1" applyBorder="1" applyAlignment="1" applyProtection="1">
      <alignment vertical="center"/>
      <protection/>
    </xf>
    <xf numFmtId="0" fontId="3" fillId="34" borderId="72" xfId="0" applyFont="1" applyFill="1" applyBorder="1" applyAlignment="1" applyProtection="1">
      <alignment horizontal="center" vertical="center" shrinkToFit="1"/>
      <protection/>
    </xf>
    <xf numFmtId="0" fontId="3" fillId="34" borderId="73" xfId="0" applyFont="1" applyFill="1" applyBorder="1" applyAlignment="1" applyProtection="1">
      <alignment horizontal="center" vertical="center" shrinkToFit="1"/>
      <protection/>
    </xf>
    <xf numFmtId="0" fontId="3" fillId="34" borderId="74" xfId="0" applyFont="1" applyFill="1" applyBorder="1" applyAlignment="1" applyProtection="1">
      <alignment horizontal="center" vertical="center" shrinkToFit="1"/>
      <protection/>
    </xf>
    <xf numFmtId="0" fontId="11" fillId="33" borderId="53" xfId="0" applyFont="1" applyFill="1" applyBorder="1" applyAlignment="1" applyProtection="1">
      <alignment horizontal="left" vertical="center" shrinkToFit="1"/>
      <protection/>
    </xf>
    <xf numFmtId="0" fontId="11" fillId="39" borderId="48" xfId="0" applyFont="1" applyFill="1" applyBorder="1" applyAlignment="1" applyProtection="1">
      <alignment vertical="center"/>
      <protection/>
    </xf>
    <xf numFmtId="0" fontId="11" fillId="36" borderId="50" xfId="0" applyFont="1" applyFill="1" applyBorder="1" applyAlignment="1" applyProtection="1">
      <alignment vertical="center"/>
      <protection/>
    </xf>
    <xf numFmtId="0" fontId="3" fillId="34" borderId="40" xfId="0" applyFont="1" applyFill="1" applyBorder="1" applyAlignment="1" applyProtection="1">
      <alignment horizontal="center" vertical="center"/>
      <protection locked="0"/>
    </xf>
    <xf numFmtId="0" fontId="3" fillId="34" borderId="75" xfId="0" applyFont="1" applyFill="1" applyBorder="1" applyAlignment="1" applyProtection="1">
      <alignment horizontal="center" vertical="center"/>
      <protection locked="0"/>
    </xf>
    <xf numFmtId="0" fontId="3" fillId="34" borderId="76" xfId="0" applyFont="1" applyFill="1" applyBorder="1" applyAlignment="1" applyProtection="1">
      <alignment horizontal="center" vertical="center"/>
      <protection/>
    </xf>
    <xf numFmtId="0" fontId="3" fillId="34" borderId="60" xfId="0" applyFont="1" applyFill="1" applyBorder="1" applyAlignment="1" applyProtection="1">
      <alignment horizontal="center" vertical="center"/>
      <protection/>
    </xf>
    <xf numFmtId="177" fontId="3" fillId="34" borderId="76" xfId="0" applyNumberFormat="1" applyFont="1" applyFill="1" applyBorder="1" applyAlignment="1" applyProtection="1">
      <alignment horizontal="center" vertical="center"/>
      <protection/>
    </xf>
    <xf numFmtId="0" fontId="11" fillId="33" borderId="36" xfId="0" applyFont="1" applyFill="1" applyBorder="1" applyAlignment="1" applyProtection="1">
      <alignment horizontal="left" vertical="center" shrinkToFit="1"/>
      <protection/>
    </xf>
    <xf numFmtId="0" fontId="11" fillId="39" borderId="45" xfId="0" applyFont="1" applyFill="1" applyBorder="1" applyAlignment="1" applyProtection="1">
      <alignment vertical="center"/>
      <protection/>
    </xf>
    <xf numFmtId="0" fontId="3" fillId="34" borderId="45" xfId="0" applyFont="1" applyFill="1" applyBorder="1" applyAlignment="1" applyProtection="1">
      <alignment horizontal="center" vertical="center"/>
      <protection locked="0"/>
    </xf>
    <xf numFmtId="0" fontId="3" fillId="34" borderId="77" xfId="0" applyFont="1" applyFill="1" applyBorder="1" applyAlignment="1" applyProtection="1">
      <alignment horizontal="center" vertical="center"/>
      <protection locked="0"/>
    </xf>
    <xf numFmtId="0" fontId="3" fillId="34" borderId="78" xfId="0" applyFont="1" applyFill="1" applyBorder="1" applyAlignment="1" applyProtection="1">
      <alignment horizontal="center" vertical="center"/>
      <protection/>
    </xf>
    <xf numFmtId="0" fontId="3" fillId="34" borderId="61" xfId="0" applyFont="1" applyFill="1" applyBorder="1" applyAlignment="1" applyProtection="1">
      <alignment horizontal="center" vertical="center"/>
      <protection/>
    </xf>
    <xf numFmtId="177" fontId="3" fillId="34" borderId="78" xfId="0" applyNumberFormat="1" applyFont="1" applyFill="1" applyBorder="1" applyAlignment="1" applyProtection="1">
      <alignment horizontal="center" vertical="center"/>
      <protection/>
    </xf>
    <xf numFmtId="0" fontId="3" fillId="34" borderId="79" xfId="0" applyFont="1" applyFill="1" applyBorder="1" applyAlignment="1" applyProtection="1">
      <alignment horizontal="center" vertical="center"/>
      <protection locked="0"/>
    </xf>
    <xf numFmtId="0" fontId="3" fillId="34" borderId="80" xfId="0" applyFont="1" applyFill="1" applyBorder="1" applyAlignment="1" applyProtection="1">
      <alignment horizontal="center" vertical="center"/>
      <protection/>
    </xf>
    <xf numFmtId="0" fontId="3" fillId="34" borderId="63" xfId="0" applyFont="1" applyFill="1" applyBorder="1" applyAlignment="1" applyProtection="1">
      <alignment horizontal="center" vertical="center"/>
      <protection/>
    </xf>
    <xf numFmtId="177" fontId="3" fillId="34" borderId="80" xfId="0" applyNumberFormat="1" applyFont="1" applyFill="1" applyBorder="1" applyAlignment="1" applyProtection="1">
      <alignment horizontal="center" vertical="center"/>
      <protection/>
    </xf>
    <xf numFmtId="0" fontId="11" fillId="33" borderId="81" xfId="0" applyFont="1" applyFill="1" applyBorder="1" applyAlignment="1" applyProtection="1">
      <alignment horizontal="center" vertical="center"/>
      <protection/>
    </xf>
    <xf numFmtId="0" fontId="11" fillId="33" borderId="21" xfId="0" applyFont="1" applyFill="1" applyBorder="1" applyAlignment="1" applyProtection="1">
      <alignment vertical="center" shrinkToFit="1"/>
      <protection/>
    </xf>
    <xf numFmtId="0" fontId="11" fillId="33" borderId="82" xfId="0" applyFont="1" applyFill="1" applyBorder="1" applyAlignment="1" applyProtection="1">
      <alignment horizontal="left" vertical="center" shrinkToFit="1"/>
      <protection/>
    </xf>
    <xf numFmtId="0" fontId="11" fillId="33" borderId="73" xfId="0" applyFont="1" applyFill="1" applyBorder="1" applyAlignment="1" applyProtection="1">
      <alignment horizontal="center" vertical="center"/>
      <protection/>
    </xf>
    <xf numFmtId="38" fontId="11" fillId="38" borderId="0" xfId="49" applyNumberFormat="1" applyFont="1" applyFill="1" applyBorder="1" applyAlignment="1" applyProtection="1">
      <alignment vertical="center" shrinkToFit="1"/>
      <protection locked="0"/>
    </xf>
    <xf numFmtId="38" fontId="11" fillId="33" borderId="82" xfId="49" applyFont="1" applyFill="1" applyBorder="1" applyAlignment="1" applyProtection="1">
      <alignment vertical="center" shrinkToFit="1"/>
      <protection/>
    </xf>
    <xf numFmtId="38" fontId="11" fillId="33" borderId="0" xfId="49" applyFont="1" applyFill="1" applyBorder="1" applyAlignment="1" applyProtection="1">
      <alignment vertical="center" shrinkToFit="1"/>
      <protection/>
    </xf>
    <xf numFmtId="38" fontId="11" fillId="38" borderId="83" xfId="49" applyNumberFormat="1" applyFont="1" applyFill="1" applyBorder="1" applyAlignment="1" applyProtection="1">
      <alignment vertical="center" shrinkToFit="1"/>
      <protection locked="0"/>
    </xf>
    <xf numFmtId="0" fontId="11" fillId="33" borderId="84" xfId="0" applyFont="1" applyFill="1" applyBorder="1" applyAlignment="1" applyProtection="1">
      <alignment vertical="center"/>
      <protection/>
    </xf>
    <xf numFmtId="0" fontId="11" fillId="33" borderId="24" xfId="0" applyFont="1" applyFill="1" applyBorder="1" applyAlignment="1" applyProtection="1">
      <alignment vertical="center"/>
      <protection/>
    </xf>
    <xf numFmtId="0" fontId="11" fillId="36" borderId="57" xfId="0" applyFont="1" applyFill="1" applyBorder="1" applyAlignment="1" applyProtection="1">
      <alignment vertical="center"/>
      <protection/>
    </xf>
    <xf numFmtId="0" fontId="11" fillId="36" borderId="59" xfId="0" applyFont="1" applyFill="1" applyBorder="1" applyAlignment="1" applyProtection="1">
      <alignment vertical="center"/>
      <protection/>
    </xf>
    <xf numFmtId="0" fontId="11" fillId="36" borderId="62" xfId="0" applyFont="1" applyFill="1" applyBorder="1" applyAlignment="1" applyProtection="1">
      <alignment vertical="center"/>
      <protection/>
    </xf>
    <xf numFmtId="0" fontId="11" fillId="36" borderId="64" xfId="0" applyFont="1" applyFill="1" applyBorder="1" applyAlignment="1" applyProtection="1">
      <alignment vertical="center"/>
      <protection/>
    </xf>
    <xf numFmtId="0" fontId="11" fillId="39" borderId="62" xfId="0" applyFont="1" applyFill="1" applyBorder="1" applyAlignment="1" applyProtection="1">
      <alignment vertical="center"/>
      <protection/>
    </xf>
    <xf numFmtId="0" fontId="20" fillId="34" borderId="0" xfId="0" applyFont="1" applyFill="1" applyBorder="1" applyAlignment="1" applyProtection="1">
      <alignment vertical="center"/>
      <protection/>
    </xf>
    <xf numFmtId="0" fontId="11" fillId="33" borderId="85" xfId="0" applyFont="1" applyFill="1" applyBorder="1" applyAlignment="1" applyProtection="1">
      <alignment vertical="center" shrinkToFit="1"/>
      <protection/>
    </xf>
    <xf numFmtId="0" fontId="11" fillId="33" borderId="86" xfId="0" applyFont="1" applyFill="1" applyBorder="1" applyAlignment="1" applyProtection="1">
      <alignment vertical="center" shrinkToFit="1"/>
      <protection/>
    </xf>
    <xf numFmtId="0" fontId="11" fillId="33" borderId="87" xfId="0" applyFont="1" applyFill="1" applyBorder="1" applyAlignment="1" applyProtection="1">
      <alignment horizontal="left" vertical="center" shrinkToFit="1"/>
      <protection/>
    </xf>
    <xf numFmtId="0" fontId="11" fillId="33" borderId="88" xfId="0" applyFont="1" applyFill="1" applyBorder="1" applyAlignment="1" applyProtection="1">
      <alignment horizontal="left" vertical="center" wrapText="1"/>
      <protection/>
    </xf>
    <xf numFmtId="38" fontId="11" fillId="33" borderId="89" xfId="49" applyFont="1" applyFill="1" applyBorder="1" applyAlignment="1" applyProtection="1">
      <alignment vertical="center" shrinkToFit="1"/>
      <protection/>
    </xf>
    <xf numFmtId="38" fontId="11" fillId="33" borderId="90" xfId="49" applyFont="1" applyFill="1" applyBorder="1" applyAlignment="1" applyProtection="1">
      <alignment vertical="center" shrinkToFit="1"/>
      <protection/>
    </xf>
    <xf numFmtId="38" fontId="11" fillId="33" borderId="86" xfId="49" applyFont="1" applyFill="1" applyBorder="1" applyAlignment="1" applyProtection="1">
      <alignment vertical="center" shrinkToFit="1"/>
      <protection/>
    </xf>
    <xf numFmtId="38" fontId="11" fillId="33" borderId="91" xfId="49" applyFont="1" applyFill="1" applyBorder="1" applyAlignment="1" applyProtection="1">
      <alignment vertical="center" shrinkToFit="1"/>
      <protection/>
    </xf>
    <xf numFmtId="38" fontId="11" fillId="33" borderId="88" xfId="49" applyFont="1" applyFill="1" applyBorder="1" applyAlignment="1" applyProtection="1">
      <alignment vertical="center" shrinkToFit="1"/>
      <protection/>
    </xf>
    <xf numFmtId="0" fontId="11" fillId="33" borderId="92" xfId="0" applyFont="1" applyFill="1" applyBorder="1" applyAlignment="1" applyProtection="1">
      <alignment vertical="center"/>
      <protection/>
    </xf>
    <xf numFmtId="0" fontId="11" fillId="33" borderId="93" xfId="0" applyFont="1" applyFill="1" applyBorder="1" applyAlignment="1" applyProtection="1">
      <alignment vertical="center"/>
      <protection/>
    </xf>
    <xf numFmtId="0" fontId="11" fillId="36" borderId="94" xfId="0" applyFont="1" applyFill="1" applyBorder="1" applyAlignment="1" applyProtection="1">
      <alignment vertical="center"/>
      <protection/>
    </xf>
    <xf numFmtId="0" fontId="11" fillId="36" borderId="95" xfId="0" applyFont="1" applyFill="1" applyBorder="1" applyAlignment="1" applyProtection="1">
      <alignment vertical="center"/>
      <protection/>
    </xf>
    <xf numFmtId="0" fontId="11" fillId="33" borderId="96" xfId="0" applyFont="1" applyFill="1" applyBorder="1" applyAlignment="1" applyProtection="1">
      <alignment horizontal="center" vertical="center"/>
      <protection/>
    </xf>
    <xf numFmtId="0" fontId="11" fillId="33" borderId="97" xfId="0" applyFont="1" applyFill="1" applyBorder="1" applyAlignment="1" applyProtection="1">
      <alignment vertical="center" shrinkToFit="1"/>
      <protection/>
    </xf>
    <xf numFmtId="0" fontId="11" fillId="33" borderId="98" xfId="0" applyFont="1" applyFill="1" applyBorder="1" applyAlignment="1" applyProtection="1">
      <alignment vertical="center" shrinkToFit="1"/>
      <protection/>
    </xf>
    <xf numFmtId="0" fontId="11" fillId="33" borderId="99" xfId="0" applyFont="1" applyFill="1" applyBorder="1" applyAlignment="1" applyProtection="1">
      <alignment horizontal="center" vertical="center"/>
      <protection/>
    </xf>
    <xf numFmtId="38" fontId="11" fillId="38" borderId="100" xfId="49" applyNumberFormat="1" applyFont="1" applyFill="1" applyBorder="1" applyAlignment="1" applyProtection="1">
      <alignment vertical="center" shrinkToFit="1"/>
      <protection locked="0"/>
    </xf>
    <xf numFmtId="38" fontId="11" fillId="33" borderId="98" xfId="49" applyFont="1" applyFill="1" applyBorder="1" applyAlignment="1" applyProtection="1">
      <alignment vertical="center" shrinkToFit="1"/>
      <protection/>
    </xf>
    <xf numFmtId="38" fontId="11" fillId="33" borderId="100" xfId="49" applyFont="1" applyFill="1" applyBorder="1" applyAlignment="1" applyProtection="1">
      <alignment vertical="center" shrinkToFit="1"/>
      <protection/>
    </xf>
    <xf numFmtId="38" fontId="11" fillId="33" borderId="101" xfId="49" applyFont="1" applyFill="1" applyBorder="1" applyAlignment="1" applyProtection="1">
      <alignment vertical="center" shrinkToFit="1"/>
      <protection/>
    </xf>
    <xf numFmtId="38" fontId="11" fillId="33" borderId="102" xfId="49" applyFont="1" applyFill="1" applyBorder="1" applyAlignment="1" applyProtection="1">
      <alignment vertical="center" shrinkToFit="1"/>
      <protection/>
    </xf>
    <xf numFmtId="38" fontId="11" fillId="33" borderId="103" xfId="49" applyFont="1" applyFill="1" applyBorder="1" applyAlignment="1" applyProtection="1">
      <alignment vertical="center" shrinkToFit="1"/>
      <protection/>
    </xf>
    <xf numFmtId="0" fontId="11" fillId="33" borderId="104" xfId="0" applyFont="1" applyFill="1" applyBorder="1" applyAlignment="1" applyProtection="1">
      <alignment vertical="center"/>
      <protection/>
    </xf>
    <xf numFmtId="0" fontId="11" fillId="33" borderId="105" xfId="0" applyFont="1" applyFill="1" applyBorder="1" applyAlignment="1" applyProtection="1">
      <alignment vertical="center"/>
      <protection/>
    </xf>
    <xf numFmtId="0" fontId="11" fillId="36" borderId="106" xfId="0" applyFont="1" applyFill="1" applyBorder="1" applyAlignment="1" applyProtection="1">
      <alignment vertical="center"/>
      <protection/>
    </xf>
    <xf numFmtId="0" fontId="11" fillId="36" borderId="107" xfId="0" applyFont="1" applyFill="1" applyBorder="1" applyAlignment="1" applyProtection="1">
      <alignment vertical="center"/>
      <protection/>
    </xf>
    <xf numFmtId="0" fontId="3" fillId="39" borderId="106" xfId="0" applyFont="1" applyFill="1" applyBorder="1" applyAlignment="1" applyProtection="1">
      <alignment vertical="center"/>
      <protection/>
    </xf>
    <xf numFmtId="0" fontId="3" fillId="36" borderId="107" xfId="0" applyFont="1" applyFill="1" applyBorder="1" applyAlignment="1" applyProtection="1">
      <alignment vertical="center"/>
      <protection/>
    </xf>
    <xf numFmtId="0" fontId="11" fillId="33" borderId="108" xfId="0" applyFont="1" applyFill="1" applyBorder="1" applyAlignment="1" applyProtection="1">
      <alignment vertical="center" shrinkToFit="1"/>
      <protection/>
    </xf>
    <xf numFmtId="0" fontId="11" fillId="33" borderId="53" xfId="0" applyFont="1" applyFill="1" applyBorder="1" applyAlignment="1" applyProtection="1">
      <alignment vertical="center" shrinkToFit="1"/>
      <protection/>
    </xf>
    <xf numFmtId="38" fontId="11" fillId="33" borderId="109" xfId="49" applyFont="1" applyFill="1" applyBorder="1" applyAlignment="1" applyProtection="1">
      <alignment vertical="center" shrinkToFit="1"/>
      <protection/>
    </xf>
    <xf numFmtId="38" fontId="11" fillId="33" borderId="51" xfId="49" applyFont="1" applyFill="1" applyBorder="1" applyAlignment="1" applyProtection="1">
      <alignment vertical="center" shrinkToFit="1"/>
      <protection/>
    </xf>
    <xf numFmtId="0" fontId="3" fillId="39" borderId="45" xfId="0" applyFont="1" applyFill="1" applyBorder="1" applyAlignment="1" applyProtection="1">
      <alignment vertical="center"/>
      <protection/>
    </xf>
    <xf numFmtId="0" fontId="3" fillId="36" borderId="46" xfId="0" applyFont="1" applyFill="1" applyBorder="1" applyAlignment="1" applyProtection="1">
      <alignment vertical="center"/>
      <protection/>
    </xf>
    <xf numFmtId="0" fontId="11" fillId="33" borderId="110" xfId="0" applyFont="1" applyFill="1" applyBorder="1" applyAlignment="1" applyProtection="1">
      <alignment vertical="center" shrinkToFit="1"/>
      <protection/>
    </xf>
    <xf numFmtId="0" fontId="11" fillId="33" borderId="111" xfId="0" applyFont="1" applyFill="1" applyBorder="1" applyAlignment="1" applyProtection="1">
      <alignment vertical="center"/>
      <protection/>
    </xf>
    <xf numFmtId="38" fontId="11" fillId="38" borderId="21" xfId="49" applyNumberFormat="1" applyFont="1" applyFill="1" applyBorder="1" applyAlignment="1" applyProtection="1">
      <alignment vertical="center" shrinkToFit="1"/>
      <protection locked="0"/>
    </xf>
    <xf numFmtId="38" fontId="11" fillId="33" borderId="112" xfId="49" applyFont="1" applyFill="1" applyBorder="1" applyAlignment="1" applyProtection="1">
      <alignment vertical="center" shrinkToFit="1"/>
      <protection/>
    </xf>
    <xf numFmtId="38" fontId="11" fillId="33" borderId="113" xfId="49" applyFont="1" applyFill="1" applyBorder="1" applyAlignment="1" applyProtection="1">
      <alignment vertical="center" shrinkToFit="1"/>
      <protection/>
    </xf>
    <xf numFmtId="38" fontId="11" fillId="38" borderId="20" xfId="49" applyNumberFormat="1" applyFont="1" applyFill="1" applyBorder="1" applyAlignment="1" applyProtection="1">
      <alignment vertical="center" shrinkToFit="1"/>
      <protection locked="0"/>
    </xf>
    <xf numFmtId="38" fontId="11" fillId="33" borderId="18" xfId="49" applyFont="1" applyFill="1" applyBorder="1" applyAlignment="1" applyProtection="1">
      <alignment vertical="center" shrinkToFit="1"/>
      <protection/>
    </xf>
    <xf numFmtId="38" fontId="11" fillId="33" borderId="22" xfId="49" applyFont="1" applyFill="1" applyBorder="1" applyAlignment="1" applyProtection="1">
      <alignment vertical="center" shrinkToFit="1"/>
      <protection/>
    </xf>
    <xf numFmtId="0" fontId="11" fillId="33" borderId="114" xfId="0" applyFont="1" applyFill="1" applyBorder="1" applyAlignment="1" applyProtection="1">
      <alignment vertical="center"/>
      <protection/>
    </xf>
    <xf numFmtId="0" fontId="3" fillId="36" borderId="115" xfId="0" applyFont="1" applyFill="1" applyBorder="1" applyAlignment="1" applyProtection="1">
      <alignment vertical="center"/>
      <protection/>
    </xf>
    <xf numFmtId="0" fontId="3" fillId="36" borderId="59" xfId="0" applyFont="1" applyFill="1" applyBorder="1" applyAlignment="1" applyProtection="1">
      <alignment vertical="center"/>
      <protection/>
    </xf>
    <xf numFmtId="0" fontId="11" fillId="39" borderId="94" xfId="0" applyFont="1" applyFill="1" applyBorder="1" applyAlignment="1" applyProtection="1">
      <alignment vertical="center"/>
      <protection/>
    </xf>
    <xf numFmtId="0" fontId="11" fillId="33" borderId="87" xfId="0" applyFont="1" applyFill="1" applyBorder="1" applyAlignment="1" applyProtection="1">
      <alignment horizontal="left" vertical="center" wrapText="1"/>
      <protection/>
    </xf>
    <xf numFmtId="0" fontId="11" fillId="33" borderId="88" xfId="0" applyFont="1" applyFill="1" applyBorder="1" applyAlignment="1" applyProtection="1">
      <alignment horizontal="center" vertical="center"/>
      <protection/>
    </xf>
    <xf numFmtId="38" fontId="11" fillId="33" borderId="116" xfId="49" applyFont="1" applyFill="1" applyBorder="1" applyAlignment="1" applyProtection="1">
      <alignment vertical="center" shrinkToFit="1"/>
      <protection/>
    </xf>
    <xf numFmtId="38" fontId="11" fillId="33" borderId="117" xfId="49" applyFont="1" applyFill="1" applyBorder="1" applyAlignment="1" applyProtection="1">
      <alignment vertical="center" shrinkToFit="1"/>
      <protection/>
    </xf>
    <xf numFmtId="38" fontId="3" fillId="33" borderId="118" xfId="49" applyFont="1" applyFill="1" applyBorder="1" applyAlignment="1" applyProtection="1">
      <alignment vertical="center" shrinkToFit="1"/>
      <protection/>
    </xf>
    <xf numFmtId="38" fontId="3" fillId="33" borderId="119" xfId="49" applyFont="1" applyFill="1" applyBorder="1" applyAlignment="1" applyProtection="1">
      <alignment vertical="center" shrinkToFit="1"/>
      <protection/>
    </xf>
    <xf numFmtId="38" fontId="11" fillId="33" borderId="120" xfId="49" applyFont="1" applyFill="1" applyBorder="1" applyAlignment="1" applyProtection="1">
      <alignment vertical="center" shrinkToFit="1"/>
      <protection/>
    </xf>
    <xf numFmtId="38" fontId="11" fillId="33" borderId="121" xfId="49" applyFont="1" applyFill="1" applyBorder="1" applyAlignment="1" applyProtection="1">
      <alignment vertical="center" shrinkToFit="1"/>
      <protection/>
    </xf>
    <xf numFmtId="38" fontId="11" fillId="33" borderId="122" xfId="49" applyFont="1" applyFill="1" applyBorder="1" applyAlignment="1" applyProtection="1">
      <alignment vertical="center" shrinkToFit="1"/>
      <protection/>
    </xf>
    <xf numFmtId="0" fontId="11" fillId="33" borderId="123" xfId="0" applyFont="1" applyFill="1" applyBorder="1" applyAlignment="1" applyProtection="1">
      <alignment horizontal="center" vertical="center"/>
      <protection/>
    </xf>
    <xf numFmtId="0" fontId="11" fillId="33" borderId="124" xfId="0" applyFont="1" applyFill="1" applyBorder="1" applyAlignment="1" applyProtection="1">
      <alignment vertical="center" wrapText="1"/>
      <protection/>
    </xf>
    <xf numFmtId="178" fontId="11" fillId="33" borderId="125" xfId="0" applyNumberFormat="1" applyFont="1" applyFill="1" applyBorder="1" applyAlignment="1" applyProtection="1">
      <alignment horizontal="left" vertical="center" wrapText="1"/>
      <protection/>
    </xf>
    <xf numFmtId="0" fontId="11" fillId="33" borderId="125" xfId="0" applyFont="1" applyFill="1" applyBorder="1" applyAlignment="1" applyProtection="1">
      <alignment horizontal="center" vertical="center"/>
      <protection/>
    </xf>
    <xf numFmtId="38" fontId="11" fillId="33" borderId="126" xfId="49" applyFont="1" applyFill="1" applyBorder="1" applyAlignment="1" applyProtection="1">
      <alignment vertical="center" shrinkToFit="1"/>
      <protection/>
    </xf>
    <xf numFmtId="0" fontId="11" fillId="33" borderId="127" xfId="0" applyFont="1" applyFill="1" applyBorder="1" applyAlignment="1" applyProtection="1">
      <alignment horizontal="center" vertical="center"/>
      <protection/>
    </xf>
    <xf numFmtId="0" fontId="11" fillId="33" borderId="13" xfId="0" applyFont="1" applyFill="1" applyBorder="1" applyAlignment="1" applyProtection="1">
      <alignment horizontal="center" vertical="center" wrapText="1"/>
      <protection/>
    </xf>
    <xf numFmtId="0" fontId="11" fillId="33" borderId="13" xfId="0" applyFont="1" applyFill="1" applyBorder="1" applyAlignment="1" applyProtection="1">
      <alignment vertical="center" wrapText="1"/>
      <protection/>
    </xf>
    <xf numFmtId="0" fontId="11" fillId="33" borderId="13" xfId="0" applyFont="1" applyFill="1" applyBorder="1" applyAlignment="1" applyProtection="1">
      <alignment horizontal="left" vertical="center" wrapText="1"/>
      <protection/>
    </xf>
    <xf numFmtId="0" fontId="11" fillId="33" borderId="13" xfId="0" applyFont="1" applyFill="1" applyBorder="1" applyAlignment="1" applyProtection="1">
      <alignment horizontal="right" vertical="center"/>
      <protection/>
    </xf>
    <xf numFmtId="0" fontId="11" fillId="33" borderId="13" xfId="0" applyFont="1" applyFill="1" applyBorder="1" applyAlignment="1" applyProtection="1">
      <alignment vertical="center"/>
      <protection/>
    </xf>
    <xf numFmtId="0" fontId="3" fillId="36" borderId="61" xfId="0" applyFont="1" applyFill="1" applyBorder="1" applyAlignment="1" applyProtection="1">
      <alignment horizontal="center" vertical="center"/>
      <protection/>
    </xf>
    <xf numFmtId="0" fontId="20" fillId="34" borderId="59" xfId="0" applyFont="1" applyFill="1" applyBorder="1" applyAlignment="1" applyProtection="1">
      <alignment horizontal="center" vertical="center" wrapText="1"/>
      <protection/>
    </xf>
    <xf numFmtId="0" fontId="3" fillId="34" borderId="128" xfId="0" applyFont="1" applyFill="1" applyBorder="1" applyAlignment="1" applyProtection="1">
      <alignment horizontal="center" vertical="center"/>
      <protection/>
    </xf>
    <xf numFmtId="0" fontId="3" fillId="34" borderId="129" xfId="0" applyFont="1" applyFill="1" applyBorder="1" applyAlignment="1" applyProtection="1">
      <alignment horizontal="center" vertical="center"/>
      <protection/>
    </xf>
    <xf numFmtId="0" fontId="3" fillId="34" borderId="130" xfId="0" applyFont="1" applyFill="1" applyBorder="1" applyAlignment="1" applyProtection="1">
      <alignment horizontal="center" vertical="center" shrinkToFit="1"/>
      <protection/>
    </xf>
    <xf numFmtId="0" fontId="3" fillId="34" borderId="131" xfId="0" applyFont="1" applyFill="1" applyBorder="1" applyAlignment="1" applyProtection="1">
      <alignment horizontal="center" vertical="center" shrinkToFit="1"/>
      <protection/>
    </xf>
    <xf numFmtId="0" fontId="11" fillId="33" borderId="99" xfId="0" applyFont="1" applyFill="1" applyBorder="1" applyAlignment="1" applyProtection="1">
      <alignment horizontal="center" vertical="center" wrapText="1"/>
      <protection/>
    </xf>
    <xf numFmtId="0" fontId="11" fillId="33" borderId="132" xfId="0" applyFont="1" applyFill="1" applyBorder="1" applyAlignment="1" applyProtection="1">
      <alignment horizontal="center" vertical="center"/>
      <protection/>
    </xf>
    <xf numFmtId="0" fontId="3" fillId="36" borderId="61" xfId="0" applyFont="1" applyFill="1" applyBorder="1" applyAlignment="1" applyProtection="1">
      <alignment vertical="center"/>
      <protection/>
    </xf>
    <xf numFmtId="0" fontId="3" fillId="34" borderId="133" xfId="0" applyFont="1" applyFill="1" applyBorder="1" applyAlignment="1" applyProtection="1">
      <alignment horizontal="center" vertical="center"/>
      <protection locked="0"/>
    </xf>
    <xf numFmtId="0" fontId="3" fillId="34" borderId="134" xfId="0" applyFont="1" applyFill="1" applyBorder="1" applyAlignment="1" applyProtection="1">
      <alignment horizontal="center" vertical="center"/>
      <protection locked="0"/>
    </xf>
    <xf numFmtId="0" fontId="3" fillId="34" borderId="135" xfId="0" applyFont="1" applyFill="1" applyBorder="1" applyAlignment="1" applyProtection="1">
      <alignment horizontal="center" vertical="center"/>
      <protection/>
    </xf>
    <xf numFmtId="0" fontId="3" fillId="34" borderId="136" xfId="0" applyFont="1" applyFill="1" applyBorder="1" applyAlignment="1" applyProtection="1">
      <alignment horizontal="center" vertical="center"/>
      <protection/>
    </xf>
    <xf numFmtId="177" fontId="3" fillId="34" borderId="136" xfId="0" applyNumberFormat="1" applyFont="1" applyFill="1" applyBorder="1" applyAlignment="1" applyProtection="1">
      <alignment horizontal="center" vertical="center"/>
      <protection/>
    </xf>
    <xf numFmtId="0" fontId="11" fillId="33" borderId="137" xfId="0" applyFont="1" applyFill="1" applyBorder="1" applyAlignment="1" applyProtection="1">
      <alignment horizontal="center" vertical="center"/>
      <protection/>
    </xf>
    <xf numFmtId="0" fontId="3" fillId="34" borderId="83" xfId="0" applyFont="1" applyFill="1" applyBorder="1" applyAlignment="1" applyProtection="1">
      <alignment vertical="center"/>
      <protection/>
    </xf>
    <xf numFmtId="0" fontId="3" fillId="34" borderId="73" xfId="0" applyFont="1" applyFill="1" applyBorder="1" applyAlignment="1" applyProtection="1">
      <alignment vertical="center"/>
      <protection/>
    </xf>
    <xf numFmtId="0" fontId="3" fillId="34" borderId="138" xfId="0" applyFont="1" applyFill="1" applyBorder="1" applyAlignment="1" applyProtection="1">
      <alignment horizontal="center" vertical="center"/>
      <protection locked="0"/>
    </xf>
    <xf numFmtId="177" fontId="3" fillId="34" borderId="61" xfId="0" applyNumberFormat="1" applyFont="1" applyFill="1" applyBorder="1" applyAlignment="1" applyProtection="1">
      <alignment horizontal="center" vertical="center"/>
      <protection/>
    </xf>
    <xf numFmtId="0" fontId="11" fillId="33" borderId="22" xfId="0" applyFont="1" applyFill="1" applyBorder="1" applyAlignment="1" applyProtection="1">
      <alignment horizontal="center" vertical="center" wrapText="1"/>
      <protection/>
    </xf>
    <xf numFmtId="0" fontId="11" fillId="33" borderId="139" xfId="0" applyFont="1" applyFill="1" applyBorder="1" applyAlignment="1" applyProtection="1">
      <alignment horizontal="center" vertical="center"/>
      <protection/>
    </xf>
    <xf numFmtId="0" fontId="3" fillId="36" borderId="0" xfId="0" applyFont="1" applyFill="1" applyBorder="1" applyAlignment="1" applyProtection="1">
      <alignment horizontal="center" vertical="center"/>
      <protection/>
    </xf>
    <xf numFmtId="0" fontId="3" fillId="34" borderId="134" xfId="0" applyFont="1" applyFill="1" applyBorder="1" applyAlignment="1" applyProtection="1">
      <alignment vertical="center"/>
      <protection/>
    </xf>
    <xf numFmtId="0" fontId="11" fillId="33" borderId="140" xfId="0" applyFont="1" applyFill="1" applyBorder="1" applyAlignment="1" applyProtection="1">
      <alignment horizontal="center" vertical="center" wrapText="1"/>
      <protection/>
    </xf>
    <xf numFmtId="0" fontId="11" fillId="33" borderId="141" xfId="0" applyFont="1" applyFill="1" applyBorder="1" applyAlignment="1" applyProtection="1">
      <alignment horizontal="center" vertical="center"/>
      <protection/>
    </xf>
    <xf numFmtId="0" fontId="3" fillId="34" borderId="128" xfId="0" applyFont="1" applyFill="1" applyBorder="1" applyAlignment="1" applyProtection="1">
      <alignment vertical="center"/>
      <protection/>
    </xf>
    <xf numFmtId="0" fontId="3" fillId="40" borderId="29" xfId="0" applyFont="1" applyFill="1" applyBorder="1" applyAlignment="1" applyProtection="1">
      <alignment horizontal="right" vertical="center"/>
      <protection/>
    </xf>
    <xf numFmtId="0" fontId="3" fillId="40" borderId="28" xfId="0" applyFont="1" applyFill="1" applyBorder="1" applyAlignment="1" applyProtection="1">
      <alignment horizontal="center" vertical="center"/>
      <protection locked="0"/>
    </xf>
    <xf numFmtId="0" fontId="3" fillId="40" borderId="27" xfId="0" applyFont="1" applyFill="1" applyBorder="1" applyAlignment="1" applyProtection="1">
      <alignment horizontal="center" vertical="center"/>
      <protection locked="0"/>
    </xf>
    <xf numFmtId="0" fontId="3" fillId="40" borderId="130" xfId="0" applyFont="1" applyFill="1" applyBorder="1" applyAlignment="1" applyProtection="1">
      <alignment horizontal="center" vertical="center"/>
      <protection/>
    </xf>
    <xf numFmtId="0" fontId="3" fillId="40" borderId="131" xfId="0" applyFont="1" applyFill="1" applyBorder="1" applyAlignment="1" applyProtection="1">
      <alignment horizontal="center" vertical="center"/>
      <protection/>
    </xf>
    <xf numFmtId="177" fontId="3" fillId="40" borderId="131" xfId="0" applyNumberFormat="1" applyFont="1" applyFill="1" applyBorder="1" applyAlignment="1" applyProtection="1">
      <alignment horizontal="center" vertical="center"/>
      <protection/>
    </xf>
    <xf numFmtId="0" fontId="3" fillId="34" borderId="142" xfId="0" applyFont="1" applyFill="1" applyBorder="1" applyAlignment="1" applyProtection="1">
      <alignment horizontal="center" vertical="center"/>
      <protection locked="0"/>
    </xf>
    <xf numFmtId="177" fontId="3" fillId="34" borderId="60" xfId="0" applyNumberFormat="1" applyFont="1" applyFill="1" applyBorder="1" applyAlignment="1" applyProtection="1">
      <alignment horizontal="center" vertical="center"/>
      <protection/>
    </xf>
    <xf numFmtId="0" fontId="3" fillId="34" borderId="83" xfId="0" applyFont="1" applyFill="1" applyBorder="1" applyAlignment="1" applyProtection="1">
      <alignment vertical="center" shrinkToFit="1"/>
      <protection/>
    </xf>
    <xf numFmtId="0" fontId="3" fillId="34" borderId="134" xfId="0" applyFont="1" applyFill="1" applyBorder="1" applyAlignment="1" applyProtection="1">
      <alignment vertical="center" shrinkToFit="1"/>
      <protection/>
    </xf>
    <xf numFmtId="0" fontId="3" fillId="34" borderId="128" xfId="0" applyFont="1" applyFill="1" applyBorder="1" applyAlignment="1" applyProtection="1">
      <alignment vertical="center" shrinkToFit="1"/>
      <protection/>
    </xf>
    <xf numFmtId="0" fontId="3" fillId="40" borderId="143" xfId="0" applyFont="1" applyFill="1" applyBorder="1" applyAlignment="1" applyProtection="1">
      <alignment horizontal="right" vertical="center"/>
      <protection/>
    </xf>
    <xf numFmtId="0" fontId="3" fillId="40" borderId="144" xfId="0" applyFont="1" applyFill="1" applyBorder="1" applyAlignment="1" applyProtection="1">
      <alignment horizontal="center" vertical="center"/>
      <protection locked="0"/>
    </xf>
    <xf numFmtId="0" fontId="3" fillId="40" borderId="145" xfId="0" applyFont="1" applyFill="1" applyBorder="1" applyAlignment="1" applyProtection="1">
      <alignment horizontal="center" vertical="center"/>
      <protection locked="0"/>
    </xf>
    <xf numFmtId="0" fontId="3" fillId="40" borderId="146" xfId="0" applyFont="1" applyFill="1" applyBorder="1" applyAlignment="1" applyProtection="1">
      <alignment horizontal="center" vertical="center"/>
      <protection/>
    </xf>
    <xf numFmtId="0" fontId="3" fillId="40" borderId="147" xfId="0" applyFont="1" applyFill="1" applyBorder="1" applyAlignment="1" applyProtection="1">
      <alignment horizontal="center" vertical="center"/>
      <protection/>
    </xf>
    <xf numFmtId="177" fontId="3" fillId="40" borderId="147" xfId="0" applyNumberFormat="1" applyFont="1" applyFill="1" applyBorder="1" applyAlignment="1" applyProtection="1">
      <alignment horizontal="center" vertical="center"/>
      <protection/>
    </xf>
    <xf numFmtId="0" fontId="3" fillId="34" borderId="148" xfId="0" applyFont="1" applyFill="1" applyBorder="1" applyAlignment="1" applyProtection="1">
      <alignment horizontal="center" vertical="center"/>
      <protection locked="0"/>
    </xf>
    <xf numFmtId="0" fontId="3" fillId="34" borderId="40" xfId="0" applyFont="1" applyFill="1" applyBorder="1" applyAlignment="1" applyProtection="1">
      <alignment horizontal="center" vertical="center"/>
      <protection/>
    </xf>
    <xf numFmtId="0" fontId="3" fillId="34" borderId="149" xfId="0" applyFont="1" applyFill="1" applyBorder="1" applyAlignment="1" applyProtection="1">
      <alignment horizontal="center" vertical="center"/>
      <protection locked="0"/>
    </xf>
    <xf numFmtId="0" fontId="3" fillId="34" borderId="45" xfId="0" applyFont="1" applyFill="1" applyBorder="1" applyAlignment="1" applyProtection="1">
      <alignment horizontal="center" vertical="center"/>
      <protection/>
    </xf>
    <xf numFmtId="0" fontId="3" fillId="34" borderId="150" xfId="0" applyFont="1" applyFill="1" applyBorder="1" applyAlignment="1" applyProtection="1">
      <alignment vertical="center"/>
      <protection/>
    </xf>
    <xf numFmtId="0" fontId="3" fillId="40" borderId="151" xfId="0" applyFont="1" applyFill="1" applyBorder="1" applyAlignment="1" applyProtection="1">
      <alignment horizontal="right" vertical="center"/>
      <protection/>
    </xf>
    <xf numFmtId="0" fontId="3" fillId="40" borderId="62" xfId="0" applyFont="1" applyFill="1" applyBorder="1" applyAlignment="1" applyProtection="1">
      <alignment horizontal="center" vertical="center"/>
      <protection locked="0"/>
    </xf>
    <xf numFmtId="0" fontId="3" fillId="40" borderId="152" xfId="0" applyFont="1" applyFill="1" applyBorder="1" applyAlignment="1" applyProtection="1">
      <alignment horizontal="center" vertical="center"/>
      <protection locked="0"/>
    </xf>
    <xf numFmtId="0" fontId="3" fillId="40" borderId="62" xfId="0" applyFont="1" applyFill="1" applyBorder="1" applyAlignment="1" applyProtection="1">
      <alignment horizontal="center" vertical="center"/>
      <protection/>
    </xf>
    <xf numFmtId="0" fontId="3" fillId="40" borderId="63" xfId="0" applyFont="1" applyFill="1" applyBorder="1" applyAlignment="1" applyProtection="1">
      <alignment horizontal="center" vertical="center"/>
      <protection/>
    </xf>
    <xf numFmtId="177" fontId="3" fillId="40" borderId="63" xfId="0" applyNumberFormat="1" applyFont="1" applyFill="1" applyBorder="1" applyAlignment="1" applyProtection="1">
      <alignment horizontal="center" vertical="center"/>
      <protection/>
    </xf>
    <xf numFmtId="0" fontId="0" fillId="0" borderId="0" xfId="0" applyAlignment="1" applyProtection="1">
      <alignment vertical="center"/>
      <protection locked="0"/>
    </xf>
    <xf numFmtId="176" fontId="3" fillId="34" borderId="41" xfId="0" applyNumberFormat="1" applyFont="1" applyFill="1" applyBorder="1" applyAlignment="1" applyProtection="1">
      <alignment horizontal="center" vertical="center"/>
      <protection/>
    </xf>
    <xf numFmtId="176" fontId="3" fillId="34" borderId="46" xfId="0" applyNumberFormat="1" applyFont="1" applyFill="1" applyBorder="1" applyAlignment="1" applyProtection="1">
      <alignment horizontal="center" vertical="center"/>
      <protection/>
    </xf>
    <xf numFmtId="176" fontId="3" fillId="34" borderId="59" xfId="0" applyNumberFormat="1" applyFont="1" applyFill="1" applyBorder="1" applyAlignment="1" applyProtection="1">
      <alignment horizontal="center" vertical="center"/>
      <protection/>
    </xf>
    <xf numFmtId="0" fontId="9" fillId="35" borderId="0" xfId="43" applyNumberFormat="1" applyFill="1" applyBorder="1" applyProtection="1">
      <alignment vertical="center"/>
      <protection locked="0"/>
    </xf>
    <xf numFmtId="0" fontId="9" fillId="35" borderId="0" xfId="43" applyNumberFormat="1" applyFont="1" applyFill="1" applyBorder="1" applyAlignment="1" applyProtection="1">
      <alignment vertical="center"/>
      <protection locked="0"/>
    </xf>
    <xf numFmtId="0" fontId="3" fillId="40" borderId="147" xfId="0" applyFont="1" applyFill="1" applyBorder="1" applyAlignment="1" applyProtection="1">
      <alignment horizontal="center" vertical="center" shrinkToFit="1"/>
      <protection/>
    </xf>
    <xf numFmtId="0" fontId="3" fillId="34" borderId="153" xfId="0" applyFont="1" applyFill="1" applyBorder="1" applyAlignment="1" applyProtection="1">
      <alignment vertical="center"/>
      <protection/>
    </xf>
    <xf numFmtId="0" fontId="3" fillId="34" borderId="60" xfId="0" applyFont="1" applyFill="1" applyBorder="1" applyAlignment="1" applyProtection="1">
      <alignment horizontal="center" vertical="center" shrinkToFit="1"/>
      <protection/>
    </xf>
    <xf numFmtId="0" fontId="3" fillId="34" borderId="154" xfId="0" applyFont="1" applyFill="1" applyBorder="1" applyAlignment="1" applyProtection="1">
      <alignment horizontal="center" vertical="center"/>
      <protection locked="0"/>
    </xf>
    <xf numFmtId="0" fontId="3" fillId="34" borderId="155" xfId="0" applyFont="1" applyFill="1" applyBorder="1" applyAlignment="1" applyProtection="1">
      <alignment horizontal="center" vertical="center"/>
      <protection/>
    </xf>
    <xf numFmtId="0" fontId="3" fillId="34" borderId="61" xfId="0" applyFont="1" applyFill="1" applyBorder="1" applyAlignment="1" applyProtection="1">
      <alignment horizontal="center" vertical="center" shrinkToFit="1"/>
      <protection/>
    </xf>
    <xf numFmtId="0" fontId="3" fillId="40" borderId="63" xfId="0" applyFont="1" applyFill="1" applyBorder="1" applyAlignment="1" applyProtection="1">
      <alignment horizontal="center" vertical="center" shrinkToFit="1"/>
      <protection/>
    </xf>
    <xf numFmtId="0" fontId="3" fillId="34" borderId="156" xfId="0" applyFont="1" applyFill="1" applyBorder="1" applyAlignment="1" applyProtection="1">
      <alignment horizontal="center" vertical="center"/>
      <protection locked="0"/>
    </xf>
    <xf numFmtId="0" fontId="3" fillId="34" borderId="157" xfId="0" applyFont="1" applyFill="1" applyBorder="1" applyAlignment="1" applyProtection="1">
      <alignment horizontal="center" vertical="center"/>
      <protection/>
    </xf>
    <xf numFmtId="0" fontId="18" fillId="33" borderId="13" xfId="0" applyFont="1" applyFill="1" applyBorder="1" applyAlignment="1" applyProtection="1">
      <alignment horizontal="left" vertical="top" wrapText="1"/>
      <protection/>
    </xf>
    <xf numFmtId="0" fontId="3" fillId="34" borderId="153" xfId="0" applyFont="1" applyFill="1" applyBorder="1" applyAlignment="1" applyProtection="1">
      <alignment vertical="center" wrapText="1" shrinkToFit="1"/>
      <protection/>
    </xf>
    <xf numFmtId="0" fontId="18" fillId="33" borderId="0" xfId="0" applyFont="1" applyFill="1" applyBorder="1" applyAlignment="1" applyProtection="1">
      <alignment horizontal="left" vertical="top" wrapText="1"/>
      <protection/>
    </xf>
    <xf numFmtId="38" fontId="11" fillId="38" borderId="54" xfId="49" applyFont="1" applyFill="1" applyBorder="1" applyAlignment="1" applyProtection="1">
      <alignment vertical="center"/>
      <protection locked="0"/>
    </xf>
    <xf numFmtId="49" fontId="11" fillId="38" borderId="158" xfId="0" applyNumberFormat="1" applyFont="1" applyFill="1" applyBorder="1" applyAlignment="1" applyProtection="1">
      <alignment horizontal="center" vertical="center"/>
      <protection locked="0"/>
    </xf>
    <xf numFmtId="0" fontId="11" fillId="38" borderId="159" xfId="0" applyFont="1" applyFill="1" applyBorder="1" applyAlignment="1" applyProtection="1">
      <alignment horizontal="center" vertical="center" shrinkToFit="1"/>
      <protection locked="0"/>
    </xf>
    <xf numFmtId="38" fontId="11" fillId="38" borderId="160" xfId="49" applyFont="1" applyFill="1" applyBorder="1" applyAlignment="1" applyProtection="1">
      <alignment horizontal="center" vertical="center" wrapText="1"/>
      <protection locked="0"/>
    </xf>
    <xf numFmtId="38" fontId="11" fillId="38" borderId="161" xfId="49" applyFont="1" applyFill="1" applyBorder="1" applyAlignment="1" applyProtection="1">
      <alignment vertical="center"/>
      <protection locked="0"/>
    </xf>
    <xf numFmtId="49" fontId="11" fillId="38" borderId="42" xfId="0" applyNumberFormat="1" applyFont="1" applyFill="1" applyBorder="1" applyAlignment="1" applyProtection="1">
      <alignment horizontal="center" vertical="center"/>
      <protection locked="0"/>
    </xf>
    <xf numFmtId="0" fontId="11" fillId="38" borderId="162" xfId="0" applyFont="1" applyFill="1" applyBorder="1" applyAlignment="1" applyProtection="1">
      <alignment horizontal="center" vertical="center" shrinkToFit="1"/>
      <protection locked="0"/>
    </xf>
    <xf numFmtId="38" fontId="11" fillId="38" borderId="43" xfId="49" applyFont="1" applyFill="1" applyBorder="1" applyAlignment="1" applyProtection="1">
      <alignment horizontal="center" vertical="center" wrapText="1"/>
      <protection locked="0"/>
    </xf>
    <xf numFmtId="38" fontId="11" fillId="38" borderId="100" xfId="49" applyFont="1" applyFill="1" applyBorder="1" applyAlignment="1" applyProtection="1">
      <alignment horizontal="center" vertical="center" wrapText="1"/>
      <protection locked="0"/>
    </xf>
    <xf numFmtId="38" fontId="11" fillId="38" borderId="163" xfId="49" applyFont="1" applyFill="1" applyBorder="1" applyAlignment="1" applyProtection="1">
      <alignment vertical="center"/>
      <protection locked="0"/>
    </xf>
    <xf numFmtId="0" fontId="3" fillId="34" borderId="58" xfId="0" applyFont="1" applyFill="1" applyBorder="1" applyAlignment="1" applyProtection="1">
      <alignment horizontal="center" vertical="center"/>
      <protection/>
    </xf>
    <xf numFmtId="0" fontId="11" fillId="33" borderId="81" xfId="0" applyFont="1" applyFill="1" applyBorder="1" applyAlignment="1" applyProtection="1">
      <alignment horizontal="center" vertical="center" wrapText="1"/>
      <protection/>
    </xf>
    <xf numFmtId="0" fontId="11" fillId="33" borderId="164" xfId="0" applyFont="1" applyFill="1" applyBorder="1" applyAlignment="1" applyProtection="1">
      <alignment horizontal="center" vertical="center" wrapText="1"/>
      <protection/>
    </xf>
    <xf numFmtId="0" fontId="3" fillId="34" borderId="131" xfId="0" applyFont="1" applyFill="1" applyBorder="1" applyAlignment="1" applyProtection="1">
      <alignment horizontal="center" vertical="center"/>
      <protection/>
    </xf>
    <xf numFmtId="0" fontId="3" fillId="34" borderId="129" xfId="0" applyFont="1" applyFill="1" applyBorder="1" applyAlignment="1" applyProtection="1">
      <alignment horizontal="center" vertical="center" shrinkToFit="1"/>
      <protection/>
    </xf>
    <xf numFmtId="49" fontId="11" fillId="38" borderId="96" xfId="0" applyNumberFormat="1" applyFont="1" applyFill="1" applyBorder="1" applyAlignment="1" applyProtection="1">
      <alignment horizontal="center" vertical="center"/>
      <protection locked="0"/>
    </xf>
    <xf numFmtId="0" fontId="11" fillId="38" borderId="165" xfId="0" applyFont="1" applyFill="1" applyBorder="1" applyAlignment="1" applyProtection="1">
      <alignment horizontal="center" vertical="center" shrinkToFit="1"/>
      <protection locked="0"/>
    </xf>
    <xf numFmtId="0" fontId="11" fillId="33" borderId="166" xfId="0" applyFont="1" applyFill="1" applyBorder="1" applyAlignment="1" applyProtection="1">
      <alignment vertical="center" wrapText="1"/>
      <protection/>
    </xf>
    <xf numFmtId="0" fontId="11" fillId="33" borderId="167" xfId="0" applyFont="1" applyFill="1" applyBorder="1" applyAlignment="1" applyProtection="1">
      <alignment horizontal="left" vertical="center" wrapText="1"/>
      <protection/>
    </xf>
    <xf numFmtId="0" fontId="11" fillId="33" borderId="168" xfId="0" applyFont="1" applyFill="1" applyBorder="1" applyAlignment="1" applyProtection="1">
      <alignment horizontal="left" vertical="center" wrapText="1"/>
      <protection/>
    </xf>
    <xf numFmtId="0" fontId="3" fillId="34" borderId="169" xfId="0" applyFont="1" applyFill="1" applyBorder="1" applyAlignment="1" applyProtection="1">
      <alignment horizontal="center" vertical="center"/>
      <protection/>
    </xf>
    <xf numFmtId="0" fontId="20" fillId="34" borderId="170" xfId="0" applyFont="1" applyFill="1" applyBorder="1" applyAlignment="1" applyProtection="1">
      <alignment horizontal="center" vertical="center" wrapText="1"/>
      <protection/>
    </xf>
    <xf numFmtId="0" fontId="3" fillId="34" borderId="171" xfId="0" applyFont="1" applyFill="1" applyBorder="1" applyAlignment="1" applyProtection="1">
      <alignment horizontal="center" vertical="center" wrapText="1"/>
      <protection/>
    </xf>
    <xf numFmtId="0" fontId="3" fillId="34" borderId="172" xfId="0" applyFont="1" applyFill="1" applyBorder="1" applyAlignment="1" applyProtection="1">
      <alignment horizontal="center" vertical="center" wrapText="1"/>
      <protection/>
    </xf>
    <xf numFmtId="0" fontId="3" fillId="34" borderId="173" xfId="0" applyFont="1" applyFill="1" applyBorder="1" applyAlignment="1" applyProtection="1">
      <alignment horizontal="center" vertical="center" wrapText="1"/>
      <protection/>
    </xf>
    <xf numFmtId="0" fontId="11" fillId="33" borderId="126" xfId="0" applyFont="1" applyFill="1" applyBorder="1" applyAlignment="1" applyProtection="1">
      <alignment horizontal="justify" vertical="center" wrapText="1"/>
      <protection/>
    </xf>
    <xf numFmtId="0" fontId="11" fillId="33" borderId="127" xfId="0" applyFont="1" applyFill="1" applyBorder="1" applyAlignment="1" applyProtection="1">
      <alignment horizontal="right" vertical="center"/>
      <protection/>
    </xf>
    <xf numFmtId="0" fontId="16" fillId="34" borderId="0" xfId="0" applyFont="1" applyFill="1" applyBorder="1" applyAlignment="1" applyProtection="1">
      <alignment vertical="center" shrinkToFit="1"/>
      <protection locked="0"/>
    </xf>
    <xf numFmtId="0" fontId="10" fillId="33" borderId="174" xfId="0" applyFont="1" applyFill="1" applyBorder="1" applyAlignment="1" applyProtection="1">
      <alignment vertical="center"/>
      <protection/>
    </xf>
    <xf numFmtId="0" fontId="3" fillId="33" borderId="175" xfId="0" applyFont="1" applyFill="1" applyBorder="1" applyAlignment="1" applyProtection="1">
      <alignment vertical="center"/>
      <protection/>
    </xf>
    <xf numFmtId="0" fontId="3" fillId="33" borderId="176" xfId="0" applyFont="1" applyFill="1" applyBorder="1" applyAlignment="1" applyProtection="1">
      <alignment vertical="center"/>
      <protection/>
    </xf>
    <xf numFmtId="0" fontId="11" fillId="33" borderId="122" xfId="0" applyFont="1" applyFill="1" applyBorder="1" applyAlignment="1" applyProtection="1">
      <alignment horizontal="justify" vertical="center" wrapText="1"/>
      <protection/>
    </xf>
    <xf numFmtId="0" fontId="11" fillId="33" borderId="16" xfId="0" applyFont="1" applyFill="1" applyBorder="1" applyAlignment="1" applyProtection="1">
      <alignment vertical="center" wrapText="1"/>
      <protection/>
    </xf>
    <xf numFmtId="0" fontId="11" fillId="33" borderId="177" xfId="0" applyFont="1" applyFill="1" applyBorder="1" applyAlignment="1" applyProtection="1">
      <alignment horizontal="center" vertical="center" wrapText="1"/>
      <protection/>
    </xf>
    <xf numFmtId="38" fontId="11" fillId="33" borderId="178" xfId="49" applyFont="1" applyFill="1" applyBorder="1" applyAlignment="1" applyProtection="1">
      <alignment horizontal="center" vertical="center" shrinkToFit="1"/>
      <protection/>
    </xf>
    <xf numFmtId="38" fontId="3" fillId="33" borderId="178" xfId="49" applyFont="1" applyFill="1" applyBorder="1" applyAlignment="1" applyProtection="1">
      <alignment vertical="center" shrinkToFit="1"/>
      <protection/>
    </xf>
    <xf numFmtId="0" fontId="3" fillId="34" borderId="63" xfId="0" applyFont="1" applyFill="1" applyBorder="1" applyAlignment="1" applyProtection="1">
      <alignment horizontal="center" vertical="center" shrinkToFit="1"/>
      <protection/>
    </xf>
    <xf numFmtId="0" fontId="3" fillId="36" borderId="10" xfId="0" applyFont="1" applyFill="1" applyBorder="1" applyAlignment="1" applyProtection="1">
      <alignment horizontal="center" vertical="center"/>
      <protection/>
    </xf>
    <xf numFmtId="0" fontId="11" fillId="33" borderId="85" xfId="0" applyFont="1" applyFill="1" applyBorder="1" applyAlignment="1" applyProtection="1">
      <alignment horizontal="left" vertical="center" wrapText="1"/>
      <protection/>
    </xf>
    <xf numFmtId="0" fontId="3" fillId="34" borderId="179" xfId="0" applyFont="1" applyFill="1" applyBorder="1" applyAlignment="1" applyProtection="1">
      <alignment horizontal="center" vertical="center"/>
      <protection/>
    </xf>
    <xf numFmtId="0" fontId="3" fillId="34" borderId="72" xfId="0" applyFont="1" applyFill="1" applyBorder="1" applyAlignment="1" applyProtection="1">
      <alignment horizontal="center" vertical="center" shrinkToFit="1"/>
      <protection/>
    </xf>
    <xf numFmtId="0" fontId="3" fillId="34" borderId="180" xfId="0" applyFont="1" applyFill="1" applyBorder="1" applyAlignment="1" applyProtection="1">
      <alignment horizontal="center" vertical="center" shrinkToFit="1"/>
      <protection/>
    </xf>
    <xf numFmtId="0" fontId="3" fillId="34" borderId="40" xfId="0" applyFont="1" applyFill="1" applyBorder="1" applyAlignment="1" applyProtection="1">
      <alignment horizontal="center" vertical="center"/>
      <protection locked="0"/>
    </xf>
    <xf numFmtId="177" fontId="3" fillId="34" borderId="154" xfId="0" applyNumberFormat="1" applyFont="1" applyFill="1" applyBorder="1" applyAlignment="1" applyProtection="1">
      <alignment horizontal="center" vertical="center"/>
      <protection locked="0"/>
    </xf>
    <xf numFmtId="0" fontId="3" fillId="34" borderId="155" xfId="0" applyFont="1" applyFill="1" applyBorder="1" applyAlignment="1" applyProtection="1">
      <alignment horizontal="center" vertical="center" shrinkToFit="1"/>
      <protection/>
    </xf>
    <xf numFmtId="0" fontId="3" fillId="34" borderId="45" xfId="0" applyFont="1" applyFill="1" applyBorder="1" applyAlignment="1" applyProtection="1">
      <alignment horizontal="center" vertical="center"/>
      <protection locked="0"/>
    </xf>
    <xf numFmtId="0" fontId="3" fillId="34" borderId="62" xfId="0" applyFont="1" applyFill="1" applyBorder="1" applyAlignment="1" applyProtection="1">
      <alignment horizontal="center" vertical="center"/>
      <protection locked="0"/>
    </xf>
    <xf numFmtId="0" fontId="3" fillId="34" borderId="57" xfId="0" applyFont="1" applyFill="1" applyBorder="1" applyAlignment="1" applyProtection="1">
      <alignment horizontal="center" vertical="center" wrapText="1"/>
      <protection/>
    </xf>
    <xf numFmtId="0" fontId="3" fillId="34" borderId="58" xfId="0" applyFont="1" applyFill="1" applyBorder="1" applyAlignment="1" applyProtection="1">
      <alignment horizontal="center" vertical="center" shrinkToFit="1"/>
      <protection/>
    </xf>
    <xf numFmtId="0" fontId="3" fillId="34" borderId="77" xfId="0" applyFont="1" applyFill="1" applyBorder="1" applyAlignment="1" applyProtection="1">
      <alignment vertical="center" shrinkToFit="1"/>
      <protection/>
    </xf>
    <xf numFmtId="0" fontId="3" fillId="34" borderId="79" xfId="0" applyFont="1" applyFill="1" applyBorder="1" applyAlignment="1" applyProtection="1">
      <alignment vertical="center" shrinkToFit="1"/>
      <protection/>
    </xf>
    <xf numFmtId="0" fontId="3" fillId="34" borderId="181" xfId="0" applyFont="1" applyFill="1" applyBorder="1" applyAlignment="1" applyProtection="1">
      <alignment horizontal="center" vertical="center" shrinkToFit="1"/>
      <protection/>
    </xf>
    <xf numFmtId="0" fontId="3" fillId="34" borderId="75" xfId="0" applyFont="1" applyFill="1" applyBorder="1" applyAlignment="1" applyProtection="1">
      <alignment vertical="center" shrinkToFit="1"/>
      <protection/>
    </xf>
    <xf numFmtId="0" fontId="3" fillId="34" borderId="170" xfId="0" applyFont="1" applyFill="1" applyBorder="1" applyAlignment="1" applyProtection="1">
      <alignment vertical="center" shrinkToFit="1"/>
      <protection/>
    </xf>
    <xf numFmtId="0" fontId="3" fillId="34" borderId="182" xfId="0" applyFont="1" applyFill="1" applyBorder="1" applyAlignment="1" applyProtection="1">
      <alignment vertical="center" shrinkToFit="1"/>
      <protection/>
    </xf>
    <xf numFmtId="0" fontId="11" fillId="36" borderId="183" xfId="0" applyFont="1" applyFill="1" applyBorder="1" applyAlignment="1" applyProtection="1">
      <alignment horizontal="center" vertical="center" wrapText="1"/>
      <protection/>
    </xf>
    <xf numFmtId="0" fontId="3" fillId="37" borderId="10" xfId="0" applyFont="1" applyFill="1" applyBorder="1" applyAlignment="1" applyProtection="1">
      <alignment vertical="center" shrinkToFit="1"/>
      <protection locked="0"/>
    </xf>
    <xf numFmtId="49" fontId="16" fillId="34" borderId="0" xfId="0" applyNumberFormat="1" applyFont="1" applyFill="1" applyBorder="1" applyAlignment="1" applyProtection="1">
      <alignment vertical="center" shrinkToFit="1"/>
      <protection locked="0"/>
    </xf>
    <xf numFmtId="0" fontId="11" fillId="33" borderId="184" xfId="0" applyFont="1" applyFill="1" applyBorder="1" applyAlignment="1" applyProtection="1">
      <alignment vertical="center"/>
      <protection/>
    </xf>
    <xf numFmtId="0" fontId="11" fillId="33" borderId="122" xfId="0" applyFont="1" applyFill="1" applyBorder="1" applyAlignment="1" applyProtection="1">
      <alignment horizontal="center" vertical="center"/>
      <protection/>
    </xf>
    <xf numFmtId="0" fontId="11" fillId="33" borderId="15" xfId="0" applyFont="1" applyFill="1" applyBorder="1" applyAlignment="1" applyProtection="1">
      <alignment horizontal="center" vertical="center"/>
      <protection/>
    </xf>
    <xf numFmtId="0" fontId="11" fillId="33" borderId="15" xfId="0" applyFont="1" applyFill="1" applyBorder="1" applyAlignment="1" applyProtection="1">
      <alignment horizontal="center" vertical="center" wrapText="1"/>
      <protection/>
    </xf>
    <xf numFmtId="0" fontId="3" fillId="34" borderId="0" xfId="0" applyFont="1" applyFill="1" applyBorder="1" applyAlignment="1" applyProtection="1">
      <alignment vertical="center"/>
      <protection/>
    </xf>
    <xf numFmtId="0" fontId="12" fillId="34" borderId="0" xfId="0" applyFont="1" applyFill="1" applyBorder="1" applyAlignment="1" applyProtection="1">
      <alignment vertical="center"/>
      <protection/>
    </xf>
    <xf numFmtId="0" fontId="7" fillId="34" borderId="73" xfId="0" applyFont="1" applyFill="1" applyBorder="1" applyAlignment="1" applyProtection="1">
      <alignment horizontal="right" vertical="center"/>
      <protection/>
    </xf>
    <xf numFmtId="0" fontId="13" fillId="37" borderId="10" xfId="0" applyFont="1" applyFill="1" applyBorder="1" applyAlignment="1" applyProtection="1">
      <alignment horizontal="center" vertical="center"/>
      <protection locked="0"/>
    </xf>
    <xf numFmtId="0" fontId="7" fillId="34" borderId="83" xfId="0" applyFont="1" applyFill="1" applyBorder="1" applyAlignment="1" applyProtection="1">
      <alignment vertical="center"/>
      <protection/>
    </xf>
    <xf numFmtId="0" fontId="4" fillId="41" borderId="185" xfId="0" applyFont="1" applyFill="1" applyBorder="1" applyAlignment="1" applyProtection="1">
      <alignment horizontal="center" vertical="center"/>
      <protection/>
    </xf>
    <xf numFmtId="0" fontId="11" fillId="33" borderId="186" xfId="0" applyFont="1" applyFill="1" applyBorder="1" applyAlignment="1" applyProtection="1">
      <alignment horizontal="justify" vertical="center"/>
      <protection/>
    </xf>
    <xf numFmtId="0" fontId="11" fillId="33" borderId="168" xfId="0" applyFont="1" applyFill="1" applyBorder="1" applyAlignment="1" applyProtection="1">
      <alignment vertical="center" shrinkToFit="1"/>
      <protection/>
    </xf>
    <xf numFmtId="0" fontId="25" fillId="34" borderId="0" xfId="0" applyFont="1" applyFill="1" applyBorder="1" applyAlignment="1" applyProtection="1">
      <alignment vertical="center"/>
      <protection/>
    </xf>
    <xf numFmtId="0" fontId="11" fillId="33" borderId="177" xfId="0" applyFont="1" applyFill="1" applyBorder="1" applyAlignment="1" applyProtection="1">
      <alignment horizontal="justify"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dxfs count="51">
    <dxf>
      <font>
        <b val="0"/>
        <sz val="11"/>
      </font>
      <fill>
        <patternFill patternType="solid">
          <fgColor indexed="34"/>
          <bgColor indexed="13"/>
        </patternFill>
      </fill>
    </dxf>
    <dxf>
      <font>
        <b val="0"/>
        <sz val="11"/>
      </font>
      <fill>
        <patternFill patternType="solid">
          <fgColor indexed="34"/>
          <bgColor indexed="13"/>
        </patternFill>
      </fill>
    </dxf>
    <dxf>
      <font>
        <b val="0"/>
        <sz val="11"/>
      </font>
      <fill>
        <patternFill patternType="solid">
          <fgColor indexed="34"/>
          <bgColor indexed="13"/>
        </patternFill>
      </fill>
    </dxf>
    <dxf>
      <font>
        <b val="0"/>
        <sz val="11"/>
      </font>
      <fill>
        <patternFill patternType="solid">
          <fgColor indexed="34"/>
          <bgColor indexed="13"/>
        </patternFill>
      </fill>
    </dxf>
    <dxf>
      <font>
        <b val="0"/>
        <sz val="11"/>
      </font>
      <fill>
        <patternFill patternType="solid">
          <fgColor indexed="34"/>
          <bgColor indexed="13"/>
        </patternFill>
      </fill>
    </dxf>
    <dxf>
      <font>
        <b val="0"/>
        <sz val="11"/>
      </font>
      <fill>
        <patternFill patternType="solid">
          <fgColor indexed="34"/>
          <bgColor indexed="13"/>
        </patternFill>
      </fill>
    </dxf>
    <dxf>
      <font>
        <b val="0"/>
        <sz val="11"/>
      </font>
      <fill>
        <patternFill patternType="solid">
          <fgColor indexed="34"/>
          <bgColor indexed="13"/>
        </patternFill>
      </fill>
    </dxf>
    <dxf>
      <font>
        <b val="0"/>
        <sz val="11"/>
      </font>
      <fill>
        <patternFill patternType="solid">
          <fgColor indexed="34"/>
          <bgColor indexed="13"/>
        </patternFill>
      </fill>
    </dxf>
    <dxf>
      <font>
        <b val="0"/>
        <sz val="11"/>
      </font>
      <fill>
        <patternFill patternType="solid">
          <fgColor indexed="34"/>
          <bgColor indexed="13"/>
        </patternFill>
      </fill>
    </dxf>
    <dxf>
      <font>
        <b val="0"/>
        <sz val="11"/>
      </font>
      <fill>
        <patternFill patternType="solid">
          <fgColor indexed="34"/>
          <bgColor indexed="13"/>
        </patternFill>
      </fill>
    </dxf>
    <dxf>
      <font>
        <b val="0"/>
        <strike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color indexed="9"/>
      </font>
      <fill>
        <patternFill patternType="solid">
          <fgColor indexed="26"/>
          <bgColor indexed="9"/>
        </patternFill>
      </fill>
      <border>
        <left/>
        <right/>
        <top/>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color indexed="10"/>
      </font>
      <fill>
        <patternFill patternType="solid">
          <fgColor indexed="31"/>
          <bgColor indexed="44"/>
        </patternFill>
      </fill>
    </dxf>
    <dxf>
      <font>
        <b val="0"/>
        <sz val="11"/>
        <color indexed="10"/>
      </font>
      <fill>
        <patternFill patternType="solid">
          <fgColor indexed="31"/>
          <bgColor indexed="44"/>
        </patternFill>
      </fill>
    </dxf>
    <dxf>
      <font>
        <b val="0"/>
        <sz val="11"/>
        <color indexed="10"/>
      </font>
      <fill>
        <patternFill patternType="solid">
          <fgColor indexed="31"/>
          <bgColor indexed="44"/>
        </patternFill>
      </fill>
    </dxf>
    <dxf>
      <font>
        <b val="0"/>
        <sz val="11"/>
        <color indexed="10"/>
      </font>
      <fill>
        <patternFill patternType="solid">
          <fgColor indexed="31"/>
          <bgColor indexed="44"/>
        </patternFill>
      </fill>
    </dxf>
    <dxf>
      <font>
        <b val="0"/>
        <sz val="11"/>
        <color indexed="8"/>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color indexed="8"/>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color indexed="8"/>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color indexed="8"/>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color indexed="10"/>
      </font>
      <fill>
        <patternFill patternType="solid">
          <fgColor indexed="31"/>
          <bgColor indexed="44"/>
        </patternFill>
      </fill>
    </dxf>
    <dxf>
      <font>
        <b val="0"/>
        <sz val="11"/>
        <color indexed="8"/>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color indexed="8"/>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color indexed="10"/>
      </font>
      <fill>
        <patternFill patternType="solid">
          <fgColor indexed="31"/>
          <bgColor indexed="44"/>
        </patternFill>
      </fill>
    </dxf>
    <dxf>
      <font>
        <b val="0"/>
        <sz val="11"/>
        <color rgb="FFFF0000"/>
      </font>
      <fill>
        <patternFill patternType="solid">
          <fgColor rgb="FFCCCCFF"/>
          <bgColor rgb="FF99CCFF"/>
        </patternFill>
      </fill>
      <border/>
    </dxf>
    <dxf>
      <font>
        <b val="0"/>
        <sz val="11"/>
        <color rgb="FF000000"/>
      </font>
      <fill>
        <patternFill patternType="solid">
          <fgColor rgb="FFFFFF00"/>
          <bgColor rgb="FFFFFF00"/>
        </patternFill>
      </fill>
      <border>
        <left style="thin">
          <color rgb="FF000000"/>
        </left>
        <right style="thin">
          <color rgb="FF000000"/>
        </right>
        <top style="thin"/>
        <bottom style="thin">
          <color rgb="FF000000"/>
        </bottom>
      </border>
    </dxf>
    <dxf>
      <font>
        <b val="0"/>
        <sz val="11"/>
      </font>
      <fill>
        <patternFill patternType="solid">
          <fgColor rgb="FFFFFF00"/>
          <bgColor rgb="FFFFFF00"/>
        </patternFill>
      </fill>
      <border>
        <left style="thin">
          <color rgb="FF000000"/>
        </left>
        <right style="thin">
          <color rgb="FF000000"/>
        </right>
        <top style="thin"/>
        <bottom style="thin">
          <color rgb="FF000000"/>
        </bottom>
      </border>
    </dxf>
    <dxf>
      <font>
        <b val="0"/>
        <sz val="11"/>
        <color rgb="FFFFFFFF"/>
      </font>
      <fill>
        <patternFill patternType="solid">
          <fgColor rgb="FFFFFFCC"/>
          <bgColor rgb="FFFFFFFF"/>
        </patternFill>
      </fill>
      <border>
        <left>
          <color rgb="FF000000"/>
        </left>
        <right>
          <color rgb="FF000000"/>
        </right>
        <top>
          <color rgb="FF000000"/>
        </top>
        <bottom>
          <color rgb="FF000000"/>
        </bottom>
      </border>
    </dxf>
    <dxf>
      <font>
        <b val="0"/>
        <sz val="11"/>
      </font>
      <fill>
        <patternFill patternType="solid">
          <fgColor rgb="FFFFFF00"/>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44</xdr:row>
      <xdr:rowOff>123825</xdr:rowOff>
    </xdr:from>
    <xdr:to>
      <xdr:col>19</xdr:col>
      <xdr:colOff>133350</xdr:colOff>
      <xdr:row>45</xdr:row>
      <xdr:rowOff>19050</xdr:rowOff>
    </xdr:to>
    <xdr:sp fLocksText="0">
      <xdr:nvSpPr>
        <xdr:cNvPr id="1" name="Text Box 1"/>
        <xdr:cNvSpPr txBox="1">
          <a:spLocks noChangeArrowheads="1"/>
        </xdr:cNvSpPr>
      </xdr:nvSpPr>
      <xdr:spPr>
        <a:xfrm>
          <a:off x="12249150" y="10182225"/>
          <a:ext cx="133350" cy="123825"/>
        </a:xfrm>
        <a:prstGeom prst="rect">
          <a:avLst/>
        </a:prstGeom>
        <a:noFill/>
        <a:ln w="9525" cmpd="sng">
          <a:noFill/>
        </a:ln>
      </xdr:spPr>
      <xdr:txBody>
        <a:bodyPr vertOverflow="clip" wrap="square" lIns="27360" tIns="18000"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0</xdr:colOff>
      <xdr:row>44</xdr:row>
      <xdr:rowOff>123825</xdr:rowOff>
    </xdr:from>
    <xdr:to>
      <xdr:col>19</xdr:col>
      <xdr:colOff>133350</xdr:colOff>
      <xdr:row>45</xdr:row>
      <xdr:rowOff>19050</xdr:rowOff>
    </xdr:to>
    <xdr:sp fLocksText="0">
      <xdr:nvSpPr>
        <xdr:cNvPr id="2" name="Text Box 1"/>
        <xdr:cNvSpPr txBox="1">
          <a:spLocks noChangeArrowheads="1"/>
        </xdr:cNvSpPr>
      </xdr:nvSpPr>
      <xdr:spPr>
        <a:xfrm>
          <a:off x="12249150" y="10182225"/>
          <a:ext cx="133350" cy="123825"/>
        </a:xfrm>
        <a:prstGeom prst="rect">
          <a:avLst/>
        </a:prstGeom>
        <a:noFill/>
        <a:ln w="9525" cmpd="sng">
          <a:noFill/>
        </a:ln>
      </xdr:spPr>
      <xdr:txBody>
        <a:bodyPr vertOverflow="clip" wrap="square" lIns="27360" tIns="18000"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mu.go.jp/toukei_toukatsu/index/seido/sangyo/H25index.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AK74"/>
  <sheetViews>
    <sheetView tabSelected="1" zoomScale="90" zoomScaleNormal="90" zoomScaleSheetLayoutView="85" zoomScalePageLayoutView="0" workbookViewId="0" topLeftCell="A1">
      <selection activeCell="D16" sqref="D16"/>
    </sheetView>
  </sheetViews>
  <sheetFormatPr defaultColWidth="9.00390625" defaultRowHeight="18" customHeight="1"/>
  <cols>
    <col min="1" max="2" width="3.625" style="1" customWidth="1"/>
    <col min="3" max="3" width="10.50390625" style="1" customWidth="1"/>
    <col min="4" max="4" width="10.125" style="1" customWidth="1"/>
    <col min="5" max="8" width="8.625" style="1" customWidth="1"/>
    <col min="9" max="10" width="9.625" style="1" customWidth="1"/>
    <col min="11" max="11" width="9.625" style="2" customWidth="1"/>
    <col min="12" max="12" width="8.625" style="1" customWidth="1"/>
    <col min="13" max="13" width="8.625" style="2" customWidth="1"/>
    <col min="14" max="14" width="5.625" style="2" customWidth="1"/>
    <col min="15" max="15" width="5.625" style="1" customWidth="1"/>
    <col min="16" max="16" width="4.625" style="1" customWidth="1"/>
    <col min="17" max="17" width="19.125" style="1" customWidth="1"/>
    <col min="18" max="18" width="11.625" style="1" customWidth="1"/>
    <col min="19" max="19" width="5.625" style="1" customWidth="1"/>
    <col min="20" max="25" width="9.125" style="1" customWidth="1"/>
    <col min="26" max="27" width="7.625" style="1" customWidth="1"/>
    <col min="28" max="29" width="5.625" style="1" customWidth="1"/>
    <col min="30" max="31" width="9.00390625" style="1" customWidth="1"/>
    <col min="32" max="32" width="5.625" style="1" customWidth="1"/>
    <col min="33" max="33" width="9.00390625" style="1" customWidth="1"/>
    <col min="34" max="34" width="11.625" style="1" customWidth="1"/>
    <col min="35" max="35" width="9.00390625" style="1" customWidth="1"/>
    <col min="36" max="36" width="11.625" style="1" customWidth="1"/>
    <col min="37" max="37" width="5.625" style="1" customWidth="1"/>
    <col min="38" max="16384" width="9.00390625" style="1" customWidth="1"/>
  </cols>
  <sheetData>
    <row r="1" spans="1:37" ht="18" customHeight="1">
      <c r="A1" s="3"/>
      <c r="B1" s="4"/>
      <c r="C1" s="4"/>
      <c r="D1" s="4"/>
      <c r="E1" s="4"/>
      <c r="F1" s="4"/>
      <c r="G1" s="4"/>
      <c r="H1" s="4"/>
      <c r="I1" s="4"/>
      <c r="J1" s="4"/>
      <c r="K1" s="5"/>
      <c r="L1" s="4"/>
      <c r="M1" s="5"/>
      <c r="N1" s="5"/>
      <c r="O1" s="6"/>
      <c r="P1" s="6"/>
      <c r="Q1" s="6"/>
      <c r="R1" s="6"/>
      <c r="S1" s="6"/>
      <c r="T1" s="6"/>
      <c r="U1" s="6"/>
      <c r="V1" s="6"/>
      <c r="W1" s="6"/>
      <c r="X1" s="6"/>
      <c r="Y1" s="6"/>
      <c r="Z1" s="6"/>
      <c r="AA1" s="6"/>
      <c r="AB1" s="6"/>
      <c r="AC1" s="7"/>
      <c r="AD1" s="7"/>
      <c r="AE1" s="7"/>
      <c r="AF1" s="7"/>
      <c r="AG1" s="7"/>
      <c r="AH1" s="7"/>
      <c r="AI1" s="7"/>
      <c r="AJ1" s="7"/>
      <c r="AK1" s="7"/>
    </row>
    <row r="2" spans="1:37" ht="18" customHeight="1">
      <c r="A2" s="4"/>
      <c r="B2" s="376" t="s">
        <v>0</v>
      </c>
      <c r="C2" s="376"/>
      <c r="D2" s="376"/>
      <c r="E2" s="376"/>
      <c r="F2" s="8"/>
      <c r="G2" s="9" t="s">
        <v>1</v>
      </c>
      <c r="H2" s="10"/>
      <c r="I2" s="11" t="s">
        <v>2</v>
      </c>
      <c r="J2" s="12"/>
      <c r="K2" s="13"/>
      <c r="L2" s="12"/>
      <c r="M2" s="13"/>
      <c r="N2" s="14"/>
      <c r="O2" s="6"/>
      <c r="P2" s="15" t="s">
        <v>1</v>
      </c>
      <c r="Q2" s="16"/>
      <c r="R2" s="17" t="s">
        <v>3</v>
      </c>
      <c r="S2" s="6"/>
      <c r="T2" s="6"/>
      <c r="U2" s="6"/>
      <c r="V2" s="6"/>
      <c r="W2" s="6"/>
      <c r="X2" s="6"/>
      <c r="Y2" s="6"/>
      <c r="Z2" s="6"/>
      <c r="AA2" s="6"/>
      <c r="AB2" s="6"/>
      <c r="AC2" s="7"/>
      <c r="AD2" s="7"/>
      <c r="AE2" s="7"/>
      <c r="AF2" s="7"/>
      <c r="AG2" s="7"/>
      <c r="AH2" s="7"/>
      <c r="AI2" s="7"/>
      <c r="AJ2" s="7"/>
      <c r="AK2" s="7"/>
    </row>
    <row r="3" spans="1:37" ht="18" customHeight="1">
      <c r="A3" s="4"/>
      <c r="B3" s="376"/>
      <c r="C3" s="376"/>
      <c r="D3" s="376"/>
      <c r="E3" s="376"/>
      <c r="F3" s="8"/>
      <c r="G3" s="9" t="s">
        <v>1</v>
      </c>
      <c r="H3" s="18" t="s">
        <v>4</v>
      </c>
      <c r="I3" s="19"/>
      <c r="J3" s="12"/>
      <c r="K3" s="13"/>
      <c r="L3" s="12"/>
      <c r="M3" s="13"/>
      <c r="N3" s="14"/>
      <c r="O3" s="6"/>
      <c r="P3" s="15" t="s">
        <v>1</v>
      </c>
      <c r="Q3" s="17" t="s">
        <v>5</v>
      </c>
      <c r="R3" s="6"/>
      <c r="S3" s="6"/>
      <c r="T3" s="6"/>
      <c r="U3" s="6"/>
      <c r="V3" s="6"/>
      <c r="W3" s="6"/>
      <c r="X3" s="6"/>
      <c r="Y3" s="6"/>
      <c r="Z3" s="6"/>
      <c r="AA3" s="6"/>
      <c r="AB3" s="6"/>
      <c r="AC3" s="7"/>
      <c r="AD3" s="7"/>
      <c r="AE3" s="7"/>
      <c r="AF3" s="7"/>
      <c r="AG3" s="7"/>
      <c r="AH3" s="7"/>
      <c r="AI3" s="7"/>
      <c r="AJ3" s="7"/>
      <c r="AK3" s="7"/>
    </row>
    <row r="4" spans="1:37" ht="18" customHeight="1">
      <c r="A4" s="4"/>
      <c r="B4" s="8"/>
      <c r="C4" s="8"/>
      <c r="D4" s="8"/>
      <c r="E4" s="8"/>
      <c r="F4" s="8"/>
      <c r="G4" s="9"/>
      <c r="H4" s="20"/>
      <c r="I4" s="21"/>
      <c r="J4" s="21"/>
      <c r="K4" s="21"/>
      <c r="L4" s="22"/>
      <c r="M4" s="5"/>
      <c r="N4" s="5"/>
      <c r="O4" s="6"/>
      <c r="P4" s="15" t="s">
        <v>1</v>
      </c>
      <c r="Q4" s="17" t="s">
        <v>6</v>
      </c>
      <c r="R4" s="6"/>
      <c r="S4" s="6"/>
      <c r="T4" s="6"/>
      <c r="U4" s="6"/>
      <c r="V4" s="6"/>
      <c r="W4" s="6"/>
      <c r="X4" s="6"/>
      <c r="Y4" s="6"/>
      <c r="Z4" s="6"/>
      <c r="AA4" s="6"/>
      <c r="AB4" s="6"/>
      <c r="AC4" s="7"/>
      <c r="AD4" s="7"/>
      <c r="AE4" s="7"/>
      <c r="AF4" s="7"/>
      <c r="AG4" s="7"/>
      <c r="AH4" s="7"/>
      <c r="AI4" s="7"/>
      <c r="AJ4" s="7"/>
      <c r="AK4" s="7"/>
    </row>
    <row r="5" spans="1:37" ht="18" customHeight="1">
      <c r="A5" s="4"/>
      <c r="B5" s="8"/>
      <c r="C5" s="8"/>
      <c r="D5" s="8"/>
      <c r="E5" s="8"/>
      <c r="F5" s="8"/>
      <c r="G5" s="9"/>
      <c r="H5" s="20"/>
      <c r="I5" s="21"/>
      <c r="J5" s="21"/>
      <c r="K5" s="21"/>
      <c r="L5" s="22"/>
      <c r="M5" s="5"/>
      <c r="N5" s="5"/>
      <c r="O5" s="6"/>
      <c r="P5" s="6"/>
      <c r="Q5" s="6"/>
      <c r="R5" s="6"/>
      <c r="S5" s="6"/>
      <c r="T5" s="6"/>
      <c r="U5" s="6"/>
      <c r="V5" s="6"/>
      <c r="W5" s="6"/>
      <c r="X5" s="6"/>
      <c r="Y5" s="6"/>
      <c r="Z5" s="6"/>
      <c r="AA5" s="6"/>
      <c r="AB5" s="6"/>
      <c r="AC5" s="7"/>
      <c r="AD5" s="7"/>
      <c r="AE5" s="7"/>
      <c r="AF5" s="7"/>
      <c r="AG5" s="7"/>
      <c r="AH5" s="7"/>
      <c r="AI5" s="7"/>
      <c r="AJ5" s="7"/>
      <c r="AK5" s="7"/>
    </row>
    <row r="6" spans="1:37" ht="18" customHeight="1">
      <c r="A6" s="4"/>
      <c r="B6" s="8"/>
      <c r="C6" s="8"/>
      <c r="D6" s="8"/>
      <c r="E6" s="8"/>
      <c r="F6" s="8"/>
      <c r="G6" s="9"/>
      <c r="H6" s="23"/>
      <c r="I6" s="23"/>
      <c r="J6" s="23"/>
      <c r="K6" s="23"/>
      <c r="L6" s="23"/>
      <c r="M6" s="23"/>
      <c r="N6" s="5"/>
      <c r="O6" s="6"/>
      <c r="P6" s="337" t="str">
        <f>IF($E$11=2,"エネルギー起源二酸化炭素排出量算定書等（事業所用）","エネルギー起源二酸化炭素排出量算定書等（事業者用）")</f>
        <v>エネルギー起源二酸化炭素排出量算定書等（事業者用）</v>
      </c>
      <c r="Q6" s="337"/>
      <c r="R6" s="337"/>
      <c r="S6" s="337"/>
      <c r="T6" s="337"/>
      <c r="U6" s="337"/>
      <c r="V6" s="337"/>
      <c r="W6" s="337"/>
      <c r="X6" s="337"/>
      <c r="Y6" s="337"/>
      <c r="Z6" s="24"/>
      <c r="AA6" s="25" t="s">
        <v>178</v>
      </c>
      <c r="AB6" s="6"/>
      <c r="AC6" s="7"/>
      <c r="AD6" s="7"/>
      <c r="AE6" s="7"/>
      <c r="AF6" s="7"/>
      <c r="AG6" s="7"/>
      <c r="AH6" s="7"/>
      <c r="AI6" s="7"/>
      <c r="AJ6" s="7"/>
      <c r="AK6" s="7"/>
    </row>
    <row r="7" spans="1:37" ht="18" customHeight="1">
      <c r="A7" s="4"/>
      <c r="B7" s="8"/>
      <c r="C7" s="8"/>
      <c r="D7" s="8"/>
      <c r="E7" s="8"/>
      <c r="F7" s="8"/>
      <c r="G7" s="9"/>
      <c r="H7" s="18"/>
      <c r="I7" s="8"/>
      <c r="J7" s="8"/>
      <c r="K7" s="8"/>
      <c r="L7" s="4"/>
      <c r="M7" s="5"/>
      <c r="N7" s="5"/>
      <c r="O7" s="6"/>
      <c r="P7" s="377" t="str">
        <f>IF(E11=2,"事業所名","事業者名")</f>
        <v>事業者名</v>
      </c>
      <c r="Q7" s="377"/>
      <c r="R7" s="377"/>
      <c r="S7" s="377"/>
      <c r="T7" s="378">
        <f>IF(E11="","","　"&amp;J11)</f>
      </c>
      <c r="U7" s="378"/>
      <c r="V7" s="378"/>
      <c r="W7" s="378"/>
      <c r="X7" s="378"/>
      <c r="Y7" s="378"/>
      <c r="Z7" s="378"/>
      <c r="AA7" s="378"/>
      <c r="AB7" s="6"/>
      <c r="AC7" s="7"/>
      <c r="AD7" s="7"/>
      <c r="AE7" s="7"/>
      <c r="AF7" s="7"/>
      <c r="AG7" s="7"/>
      <c r="AH7" s="7"/>
      <c r="AI7" s="7"/>
      <c r="AJ7" s="7"/>
      <c r="AK7" s="7"/>
    </row>
    <row r="8" spans="1:37" ht="18" customHeight="1">
      <c r="A8" s="4"/>
      <c r="B8" s="372" t="s">
        <v>7</v>
      </c>
      <c r="C8" s="372"/>
      <c r="D8" s="372"/>
      <c r="E8" s="373" t="s">
        <v>8</v>
      </c>
      <c r="F8" s="374">
        <v>27</v>
      </c>
      <c r="G8" s="375" t="s">
        <v>9</v>
      </c>
      <c r="H8" s="379" t="s">
        <v>175</v>
      </c>
      <c r="I8" s="379"/>
      <c r="J8" s="379"/>
      <c r="K8" s="379"/>
      <c r="L8" s="379"/>
      <c r="M8" s="379"/>
      <c r="N8" s="379"/>
      <c r="O8" s="6"/>
      <c r="P8" s="380" t="s">
        <v>10</v>
      </c>
      <c r="Q8" s="380"/>
      <c r="R8" s="380"/>
      <c r="S8" s="380"/>
      <c r="T8" s="27" t="s">
        <v>11</v>
      </c>
      <c r="U8" s="28">
        <f>IF(F8="","",F8)</f>
        <v>27</v>
      </c>
      <c r="V8" s="367" t="s">
        <v>12</v>
      </c>
      <c r="W8" s="367"/>
      <c r="X8" s="367"/>
      <c r="Y8" s="367"/>
      <c r="Z8" s="367"/>
      <c r="AA8" s="367"/>
      <c r="AB8" s="6"/>
      <c r="AC8" s="7"/>
      <c r="AD8" s="7"/>
      <c r="AE8" s="7"/>
      <c r="AF8" s="7"/>
      <c r="AG8" s="7"/>
      <c r="AH8" s="7"/>
      <c r="AI8" s="7"/>
      <c r="AJ8" s="7"/>
      <c r="AK8" s="7"/>
    </row>
    <row r="9" spans="1:37" ht="18" customHeight="1">
      <c r="A9" s="4"/>
      <c r="B9" s="372"/>
      <c r="C9" s="372"/>
      <c r="D9" s="372"/>
      <c r="E9" s="373"/>
      <c r="F9" s="374"/>
      <c r="G9" s="375"/>
      <c r="H9" s="379"/>
      <c r="I9" s="379"/>
      <c r="J9" s="379"/>
      <c r="K9" s="379"/>
      <c r="L9" s="379"/>
      <c r="M9" s="379"/>
      <c r="N9" s="379"/>
      <c r="O9" s="6"/>
      <c r="P9" s="29"/>
      <c r="Q9" s="29"/>
      <c r="R9" s="29"/>
      <c r="S9" s="29"/>
      <c r="T9" s="30"/>
      <c r="U9" s="24"/>
      <c r="V9" s="31"/>
      <c r="W9" s="31"/>
      <c r="X9" s="31"/>
      <c r="Y9" s="31"/>
      <c r="Z9" s="31"/>
      <c r="AA9" s="31"/>
      <c r="AB9" s="6"/>
      <c r="AC9" s="7"/>
      <c r="AD9" s="7"/>
      <c r="AE9" s="7"/>
      <c r="AF9" s="7"/>
      <c r="AG9" s="7"/>
      <c r="AH9" s="7"/>
      <c r="AI9" s="7"/>
      <c r="AJ9" s="7"/>
      <c r="AK9" s="7"/>
    </row>
    <row r="10" spans="1:37" ht="18" customHeight="1">
      <c r="A10" s="4"/>
      <c r="B10" s="4"/>
      <c r="C10" s="4"/>
      <c r="D10" s="4"/>
      <c r="E10" s="4"/>
      <c r="F10" s="12"/>
      <c r="G10" s="4"/>
      <c r="H10" s="4"/>
      <c r="I10" s="4"/>
      <c r="J10" s="32">
        <f>IF($E$11=1,"(事業者名)",IF(E11=2,"(事業所名)",""))</f>
      </c>
      <c r="K10" s="13"/>
      <c r="L10" s="4"/>
      <c r="M10" s="5"/>
      <c r="N10" s="5"/>
      <c r="O10" s="6"/>
      <c r="P10" s="368" t="s">
        <v>13</v>
      </c>
      <c r="Q10" s="368"/>
      <c r="R10" s="33"/>
      <c r="S10" s="34"/>
      <c r="T10" s="369" t="s">
        <v>14</v>
      </c>
      <c r="U10" s="369"/>
      <c r="V10" s="369"/>
      <c r="W10" s="370" t="s">
        <v>15</v>
      </c>
      <c r="X10" s="370"/>
      <c r="Y10" s="370"/>
      <c r="Z10" s="35" t="s">
        <v>16</v>
      </c>
      <c r="AA10" s="36" t="s">
        <v>17</v>
      </c>
      <c r="AB10" s="6"/>
      <c r="AC10" s="7"/>
      <c r="AD10" s="364" t="s">
        <v>18</v>
      </c>
      <c r="AE10" s="364"/>
      <c r="AF10" s="7"/>
      <c r="AG10" s="364" t="s">
        <v>19</v>
      </c>
      <c r="AH10" s="364"/>
      <c r="AI10" s="7"/>
      <c r="AJ10" s="7"/>
      <c r="AK10" s="7"/>
    </row>
    <row r="11" spans="1:37" ht="18" customHeight="1">
      <c r="A11" s="4"/>
      <c r="B11" s="37" t="s">
        <v>20</v>
      </c>
      <c r="C11" s="38"/>
      <c r="D11" s="4"/>
      <c r="E11" s="39"/>
      <c r="F11" s="4" t="s">
        <v>21</v>
      </c>
      <c r="G11" s="12"/>
      <c r="H11" s="4" t="s">
        <v>22</v>
      </c>
      <c r="I11" s="9"/>
      <c r="J11" s="365"/>
      <c r="K11" s="365"/>
      <c r="L11" s="365"/>
      <c r="M11" s="365"/>
      <c r="N11" s="5"/>
      <c r="O11" s="6"/>
      <c r="P11" s="40" t="s">
        <v>23</v>
      </c>
      <c r="Q11" s="41" t="s">
        <v>24</v>
      </c>
      <c r="R11" s="42" t="s">
        <v>25</v>
      </c>
      <c r="S11" s="43" t="s">
        <v>26</v>
      </c>
      <c r="T11" s="44" t="s">
        <v>27</v>
      </c>
      <c r="U11" s="42" t="s">
        <v>16</v>
      </c>
      <c r="V11" s="45" t="s">
        <v>28</v>
      </c>
      <c r="W11" s="44" t="s">
        <v>27</v>
      </c>
      <c r="X11" s="41" t="s">
        <v>16</v>
      </c>
      <c r="Y11" s="46" t="s">
        <v>28</v>
      </c>
      <c r="Z11" s="47" t="s">
        <v>29</v>
      </c>
      <c r="AA11" s="48" t="s">
        <v>30</v>
      </c>
      <c r="AB11" s="6"/>
      <c r="AC11" s="7"/>
      <c r="AD11" s="364"/>
      <c r="AE11" s="364"/>
      <c r="AF11" s="7"/>
      <c r="AG11" s="364"/>
      <c r="AH11" s="364"/>
      <c r="AI11" s="7"/>
      <c r="AJ11" s="7"/>
      <c r="AK11" s="7"/>
    </row>
    <row r="12" spans="1:37" ht="18" customHeight="1">
      <c r="A12" s="12"/>
      <c r="B12" s="12"/>
      <c r="C12" s="12"/>
      <c r="D12" s="12"/>
      <c r="E12" s="12"/>
      <c r="F12" s="12"/>
      <c r="G12" s="12"/>
      <c r="H12" s="12"/>
      <c r="I12" s="12"/>
      <c r="J12" s="12"/>
      <c r="K12" s="13"/>
      <c r="L12" s="12"/>
      <c r="M12" s="13"/>
      <c r="N12" s="13"/>
      <c r="O12" s="6"/>
      <c r="P12" s="49"/>
      <c r="Q12" s="50"/>
      <c r="R12" s="50"/>
      <c r="S12" s="51"/>
      <c r="T12" s="52"/>
      <c r="U12" s="50" t="s">
        <v>31</v>
      </c>
      <c r="V12" s="53" t="s">
        <v>32</v>
      </c>
      <c r="W12" s="52"/>
      <c r="X12" s="50" t="s">
        <v>31</v>
      </c>
      <c r="Y12" s="51" t="s">
        <v>32</v>
      </c>
      <c r="Z12" s="54" t="s">
        <v>30</v>
      </c>
      <c r="AA12" s="55"/>
      <c r="AB12" s="6"/>
      <c r="AC12" s="7"/>
      <c r="AD12" s="364"/>
      <c r="AE12" s="364"/>
      <c r="AF12" s="7"/>
      <c r="AG12" s="364"/>
      <c r="AH12" s="364"/>
      <c r="AI12" s="7"/>
      <c r="AJ12" s="7"/>
      <c r="AK12" s="7"/>
    </row>
    <row r="13" spans="1:37" ht="18" customHeight="1">
      <c r="A13" s="12"/>
      <c r="B13" s="12"/>
      <c r="C13" s="12"/>
      <c r="D13" s="12"/>
      <c r="E13" s="12"/>
      <c r="F13" s="12"/>
      <c r="G13" s="12"/>
      <c r="H13" s="12"/>
      <c r="I13" s="12"/>
      <c r="J13" s="12"/>
      <c r="K13" s="13"/>
      <c r="L13" s="12"/>
      <c r="M13" s="13"/>
      <c r="N13" s="13"/>
      <c r="O13" s="6"/>
      <c r="P13" s="56">
        <v>1</v>
      </c>
      <c r="Q13" s="57" t="s">
        <v>33</v>
      </c>
      <c r="R13" s="58"/>
      <c r="S13" s="59" t="s">
        <v>34</v>
      </c>
      <c r="T13" s="60"/>
      <c r="U13" s="61">
        <f aca="true" t="shared" si="0" ref="U13:U34">IF(T13="","",ROUND(T13*Z13,0))</f>
      </c>
      <c r="V13" s="62">
        <f>IF(T13="","",T13*Z13*AA13*44/12)</f>
      </c>
      <c r="W13" s="63"/>
      <c r="X13" s="61">
        <f aca="true" t="shared" si="1" ref="X13:X34">IF(W13="","",ROUND(W13*Z13,0))</f>
      </c>
      <c r="Y13" s="62">
        <f>IF(W13="","",W13*Z13*AA13*44/12)</f>
      </c>
      <c r="Z13" s="64">
        <f>IF(AND(T13="",W13=""),"",AD13)</f>
      </c>
      <c r="AA13" s="65">
        <f>IF(AND(T13="",W13=""),"",AG13)</f>
      </c>
      <c r="AB13" s="6"/>
      <c r="AC13" s="7"/>
      <c r="AD13" s="66">
        <v>38.2</v>
      </c>
      <c r="AE13" s="67" t="s">
        <v>35</v>
      </c>
      <c r="AF13" s="7"/>
      <c r="AG13" s="66">
        <v>0.0187</v>
      </c>
      <c r="AH13" s="67" t="s">
        <v>36</v>
      </c>
      <c r="AI13" s="7"/>
      <c r="AJ13" s="7"/>
      <c r="AK13" s="7"/>
    </row>
    <row r="14" spans="1:37" ht="18" customHeight="1">
      <c r="A14" s="12"/>
      <c r="B14" s="37" t="s">
        <v>37</v>
      </c>
      <c r="C14" s="37"/>
      <c r="D14" s="12"/>
      <c r="E14" s="12"/>
      <c r="F14" s="12"/>
      <c r="G14" s="12"/>
      <c r="H14" s="12"/>
      <c r="I14" s="12"/>
      <c r="J14" s="12"/>
      <c r="K14" s="13"/>
      <c r="L14" s="12"/>
      <c r="M14" s="13"/>
      <c r="N14" s="13"/>
      <c r="O14" s="6"/>
      <c r="P14" s="68">
        <v>2</v>
      </c>
      <c r="Q14" s="69" t="s">
        <v>38</v>
      </c>
      <c r="R14" s="70"/>
      <c r="S14" s="71" t="s">
        <v>34</v>
      </c>
      <c r="T14" s="60"/>
      <c r="U14" s="61">
        <f t="shared" si="0"/>
      </c>
      <c r="V14" s="62">
        <f aca="true" t="shared" si="2" ref="V14:V35">IF(T14="","",T14*Z14*AA14*44/12)</f>
      </c>
      <c r="W14" s="63"/>
      <c r="X14" s="61">
        <f t="shared" si="1"/>
      </c>
      <c r="Y14" s="62">
        <f aca="true" t="shared" si="3" ref="Y14:Y35">IF(W14="","",W14*Z14*AA14*44/12)</f>
      </c>
      <c r="Z14" s="64">
        <f aca="true" t="shared" si="4" ref="Z14:Z40">IF(AND(T14="",W14=""),"",AD14)</f>
      </c>
      <c r="AA14" s="65">
        <f aca="true" t="shared" si="5" ref="AA14:AA35">IF(AND(T14="",W14=""),"",AG14)</f>
      </c>
      <c r="AB14" s="6"/>
      <c r="AC14" s="7"/>
      <c r="AD14" s="72">
        <v>35.3</v>
      </c>
      <c r="AE14" s="73" t="s">
        <v>35</v>
      </c>
      <c r="AF14" s="7"/>
      <c r="AG14" s="72">
        <v>0.0184</v>
      </c>
      <c r="AH14" s="73" t="s">
        <v>36</v>
      </c>
      <c r="AI14" s="7"/>
      <c r="AJ14" s="7"/>
      <c r="AK14" s="7"/>
    </row>
    <row r="15" spans="1:37" ht="18" customHeight="1">
      <c r="A15" s="4"/>
      <c r="B15" s="4"/>
      <c r="C15" s="4"/>
      <c r="D15" s="5"/>
      <c r="E15" s="4"/>
      <c r="F15" s="4"/>
      <c r="G15" s="4"/>
      <c r="H15" s="4"/>
      <c r="I15" s="4"/>
      <c r="J15" s="5"/>
      <c r="K15" s="74" t="s">
        <v>39</v>
      </c>
      <c r="L15" s="12"/>
      <c r="M15" s="5"/>
      <c r="N15" s="5"/>
      <c r="O15" s="6"/>
      <c r="P15" s="68">
        <v>3</v>
      </c>
      <c r="Q15" s="69" t="s">
        <v>40</v>
      </c>
      <c r="R15" s="70"/>
      <c r="S15" s="71" t="s">
        <v>34</v>
      </c>
      <c r="T15" s="60"/>
      <c r="U15" s="61">
        <f t="shared" si="0"/>
      </c>
      <c r="V15" s="62">
        <f t="shared" si="2"/>
      </c>
      <c r="W15" s="63"/>
      <c r="X15" s="61">
        <f t="shared" si="1"/>
      </c>
      <c r="Y15" s="62">
        <f t="shared" si="3"/>
      </c>
      <c r="Z15" s="64">
        <f t="shared" si="4"/>
      </c>
      <c r="AA15" s="65">
        <f t="shared" si="5"/>
      </c>
      <c r="AB15" s="6"/>
      <c r="AC15" s="7"/>
      <c r="AD15" s="72">
        <v>34.6</v>
      </c>
      <c r="AE15" s="73" t="s">
        <v>35</v>
      </c>
      <c r="AF15" s="7"/>
      <c r="AG15" s="72">
        <v>0.0183</v>
      </c>
      <c r="AH15" s="73" t="s">
        <v>36</v>
      </c>
      <c r="AI15" s="7"/>
      <c r="AJ15" s="7"/>
      <c r="AK15" s="7"/>
    </row>
    <row r="16" spans="1:37" ht="18" customHeight="1">
      <c r="A16" s="4"/>
      <c r="B16" s="4" t="s">
        <v>41</v>
      </c>
      <c r="C16" s="4"/>
      <c r="D16" s="39"/>
      <c r="E16" s="4" t="s">
        <v>42</v>
      </c>
      <c r="F16" s="4"/>
      <c r="G16" s="9" t="s">
        <v>43</v>
      </c>
      <c r="H16" s="75" t="s">
        <v>44</v>
      </c>
      <c r="I16" s="4"/>
      <c r="J16" s="4" t="s">
        <v>45</v>
      </c>
      <c r="K16" s="366" t="s">
        <v>176</v>
      </c>
      <c r="L16" s="366"/>
      <c r="M16" s="366"/>
      <c r="N16" s="9"/>
      <c r="O16" s="6"/>
      <c r="P16" s="68">
        <v>4</v>
      </c>
      <c r="Q16" s="69" t="s">
        <v>46</v>
      </c>
      <c r="R16" s="70"/>
      <c r="S16" s="71" t="s">
        <v>34</v>
      </c>
      <c r="T16" s="60"/>
      <c r="U16" s="61">
        <f t="shared" si="0"/>
      </c>
      <c r="V16" s="62">
        <f t="shared" si="2"/>
      </c>
      <c r="W16" s="63"/>
      <c r="X16" s="61">
        <f t="shared" si="1"/>
      </c>
      <c r="Y16" s="62">
        <f t="shared" si="3"/>
      </c>
      <c r="Z16" s="64">
        <f t="shared" si="4"/>
      </c>
      <c r="AA16" s="65">
        <f t="shared" si="5"/>
      </c>
      <c r="AB16" s="6"/>
      <c r="AC16" s="7"/>
      <c r="AD16" s="72">
        <v>33.6</v>
      </c>
      <c r="AE16" s="73" t="s">
        <v>35</v>
      </c>
      <c r="AF16" s="7"/>
      <c r="AG16" s="72">
        <v>0.0182</v>
      </c>
      <c r="AH16" s="73" t="s">
        <v>36</v>
      </c>
      <c r="AI16" s="7"/>
      <c r="AJ16" s="7"/>
      <c r="AK16" s="7"/>
    </row>
    <row r="17" spans="1:37" ht="18" customHeight="1">
      <c r="A17" s="4"/>
      <c r="B17" s="4"/>
      <c r="C17" s="4"/>
      <c r="D17" s="5"/>
      <c r="E17" s="4"/>
      <c r="F17" s="4"/>
      <c r="G17" s="9"/>
      <c r="H17" s="4"/>
      <c r="I17" s="4"/>
      <c r="J17" s="5"/>
      <c r="K17" s="76" t="s">
        <v>39</v>
      </c>
      <c r="L17" s="12"/>
      <c r="M17" s="12"/>
      <c r="N17" s="12"/>
      <c r="O17" s="6"/>
      <c r="P17" s="68">
        <v>5</v>
      </c>
      <c r="Q17" s="69" t="s">
        <v>47</v>
      </c>
      <c r="R17" s="70"/>
      <c r="S17" s="71" t="s">
        <v>34</v>
      </c>
      <c r="T17" s="60"/>
      <c r="U17" s="61">
        <f t="shared" si="0"/>
      </c>
      <c r="V17" s="62">
        <f t="shared" si="2"/>
      </c>
      <c r="W17" s="63"/>
      <c r="X17" s="61">
        <f t="shared" si="1"/>
      </c>
      <c r="Y17" s="62">
        <f t="shared" si="3"/>
      </c>
      <c r="Z17" s="64">
        <f t="shared" si="4"/>
      </c>
      <c r="AA17" s="65">
        <f t="shared" si="5"/>
      </c>
      <c r="AB17" s="6"/>
      <c r="AC17" s="7"/>
      <c r="AD17" s="72">
        <v>36.7</v>
      </c>
      <c r="AE17" s="73" t="s">
        <v>35</v>
      </c>
      <c r="AF17" s="7"/>
      <c r="AG17" s="72">
        <v>0.0185</v>
      </c>
      <c r="AH17" s="73" t="s">
        <v>36</v>
      </c>
      <c r="AI17" s="7"/>
      <c r="AJ17" s="7"/>
      <c r="AK17" s="7"/>
    </row>
    <row r="18" spans="1:37" ht="18" customHeight="1">
      <c r="A18" s="4"/>
      <c r="B18" s="4" t="s">
        <v>48</v>
      </c>
      <c r="C18" s="4"/>
      <c r="D18" s="39"/>
      <c r="E18" s="4" t="s">
        <v>49</v>
      </c>
      <c r="F18" s="4"/>
      <c r="G18" s="9"/>
      <c r="H18" s="4"/>
      <c r="I18" s="4"/>
      <c r="J18" s="4"/>
      <c r="K18" s="366"/>
      <c r="L18" s="366"/>
      <c r="M18" s="366"/>
      <c r="N18" s="9"/>
      <c r="O18" s="6"/>
      <c r="P18" s="68">
        <v>6</v>
      </c>
      <c r="Q18" s="69" t="s">
        <v>50</v>
      </c>
      <c r="R18" s="70"/>
      <c r="S18" s="71" t="s">
        <v>34</v>
      </c>
      <c r="T18" s="60"/>
      <c r="U18" s="61">
        <f t="shared" si="0"/>
      </c>
      <c r="V18" s="62">
        <f t="shared" si="2"/>
      </c>
      <c r="W18" s="63"/>
      <c r="X18" s="61">
        <f t="shared" si="1"/>
      </c>
      <c r="Y18" s="62">
        <f t="shared" si="3"/>
      </c>
      <c r="Z18" s="64">
        <f t="shared" si="4"/>
      </c>
      <c r="AA18" s="65">
        <f t="shared" si="5"/>
      </c>
      <c r="AB18" s="6"/>
      <c r="AC18" s="7"/>
      <c r="AD18" s="72">
        <v>37.7</v>
      </c>
      <c r="AE18" s="73" t="s">
        <v>35</v>
      </c>
      <c r="AF18" s="7"/>
      <c r="AG18" s="72">
        <v>0.0187</v>
      </c>
      <c r="AH18" s="73" t="s">
        <v>36</v>
      </c>
      <c r="AI18" s="7"/>
      <c r="AJ18" s="7"/>
      <c r="AK18" s="7"/>
    </row>
    <row r="19" spans="1:37" ht="18" customHeight="1">
      <c r="A19" s="4"/>
      <c r="B19" s="4"/>
      <c r="C19" s="4"/>
      <c r="D19" s="5"/>
      <c r="E19" s="4"/>
      <c r="F19" s="4"/>
      <c r="G19" s="4"/>
      <c r="H19" s="4"/>
      <c r="I19" s="4"/>
      <c r="J19" s="77"/>
      <c r="K19" s="78"/>
      <c r="L19" s="22"/>
      <c r="M19" s="78"/>
      <c r="N19" s="5"/>
      <c r="O19" s="6"/>
      <c r="P19" s="68">
        <v>7</v>
      </c>
      <c r="Q19" s="69" t="s">
        <v>51</v>
      </c>
      <c r="R19" s="70"/>
      <c r="S19" s="71" t="s">
        <v>34</v>
      </c>
      <c r="T19" s="60"/>
      <c r="U19" s="61">
        <f t="shared" si="0"/>
      </c>
      <c r="V19" s="62">
        <f t="shared" si="2"/>
      </c>
      <c r="W19" s="63"/>
      <c r="X19" s="61">
        <f t="shared" si="1"/>
      </c>
      <c r="Y19" s="62">
        <f t="shared" si="3"/>
      </c>
      <c r="Z19" s="64">
        <f t="shared" si="4"/>
      </c>
      <c r="AA19" s="65">
        <f t="shared" si="5"/>
      </c>
      <c r="AB19" s="6"/>
      <c r="AC19" s="7"/>
      <c r="AD19" s="72">
        <v>39.1</v>
      </c>
      <c r="AE19" s="73" t="s">
        <v>35</v>
      </c>
      <c r="AF19" s="7"/>
      <c r="AG19" s="72">
        <v>0.0189</v>
      </c>
      <c r="AH19" s="73" t="s">
        <v>36</v>
      </c>
      <c r="AI19" s="7"/>
      <c r="AJ19" s="7"/>
      <c r="AK19" s="7"/>
    </row>
    <row r="20" spans="1:37" ht="18" customHeight="1">
      <c r="A20" s="4"/>
      <c r="B20" s="4" t="s">
        <v>52</v>
      </c>
      <c r="C20" s="4"/>
      <c r="D20" s="39"/>
      <c r="E20" s="12" t="s">
        <v>53</v>
      </c>
      <c r="F20" s="4"/>
      <c r="G20" s="4"/>
      <c r="H20" s="22" t="s">
        <v>54</v>
      </c>
      <c r="I20" s="79"/>
      <c r="J20" s="78" t="s">
        <v>55</v>
      </c>
      <c r="K20" s="78"/>
      <c r="L20" s="78"/>
      <c r="M20" s="78"/>
      <c r="N20" s="5"/>
      <c r="O20" s="6"/>
      <c r="P20" s="68">
        <v>8</v>
      </c>
      <c r="Q20" s="80" t="s">
        <v>56</v>
      </c>
      <c r="R20" s="70"/>
      <c r="S20" s="71" t="s">
        <v>34</v>
      </c>
      <c r="T20" s="60"/>
      <c r="U20" s="61">
        <f t="shared" si="0"/>
      </c>
      <c r="V20" s="62">
        <f t="shared" si="2"/>
      </c>
      <c r="W20" s="63"/>
      <c r="X20" s="61">
        <f t="shared" si="1"/>
      </c>
      <c r="Y20" s="62">
        <f t="shared" si="3"/>
      </c>
      <c r="Z20" s="64">
        <f t="shared" si="4"/>
      </c>
      <c r="AA20" s="65">
        <f t="shared" si="5"/>
      </c>
      <c r="AB20" s="6"/>
      <c r="AC20" s="7"/>
      <c r="AD20" s="72">
        <v>41.9</v>
      </c>
      <c r="AE20" s="73" t="s">
        <v>35</v>
      </c>
      <c r="AF20" s="7"/>
      <c r="AG20" s="72">
        <v>0.0195</v>
      </c>
      <c r="AH20" s="73" t="s">
        <v>36</v>
      </c>
      <c r="AI20" s="7"/>
      <c r="AJ20" s="7"/>
      <c r="AK20" s="7"/>
    </row>
    <row r="21" spans="1:37" ht="18" customHeight="1">
      <c r="A21" s="4"/>
      <c r="B21" s="4"/>
      <c r="C21" s="4"/>
      <c r="D21" s="4"/>
      <c r="E21" s="4"/>
      <c r="F21" s="4"/>
      <c r="G21" s="371"/>
      <c r="H21" s="371"/>
      <c r="I21" s="4"/>
      <c r="J21" s="4"/>
      <c r="K21" s="5"/>
      <c r="L21" s="4"/>
      <c r="M21" s="5"/>
      <c r="N21" s="5"/>
      <c r="O21" s="6"/>
      <c r="P21" s="68">
        <v>9</v>
      </c>
      <c r="Q21" s="69" t="s">
        <v>57</v>
      </c>
      <c r="R21" s="70"/>
      <c r="S21" s="71" t="s">
        <v>58</v>
      </c>
      <c r="T21" s="60"/>
      <c r="U21" s="61">
        <f t="shared" si="0"/>
      </c>
      <c r="V21" s="62">
        <f t="shared" si="2"/>
      </c>
      <c r="W21" s="63"/>
      <c r="X21" s="61">
        <f t="shared" si="1"/>
      </c>
      <c r="Y21" s="62">
        <f t="shared" si="3"/>
      </c>
      <c r="Z21" s="64">
        <f t="shared" si="4"/>
      </c>
      <c r="AA21" s="65">
        <f t="shared" si="5"/>
      </c>
      <c r="AB21" s="6"/>
      <c r="AC21" s="7"/>
      <c r="AD21" s="72">
        <v>40.9</v>
      </c>
      <c r="AE21" s="73" t="s">
        <v>59</v>
      </c>
      <c r="AF21" s="7"/>
      <c r="AG21" s="72">
        <v>0.0208</v>
      </c>
      <c r="AH21" s="73" t="s">
        <v>36</v>
      </c>
      <c r="AI21" s="7"/>
      <c r="AJ21" s="7"/>
      <c r="AK21" s="7"/>
    </row>
    <row r="22" spans="1:37" ht="18" customHeight="1">
      <c r="A22" s="4"/>
      <c r="B22" s="4" t="s">
        <v>60</v>
      </c>
      <c r="C22" s="4"/>
      <c r="D22" s="4"/>
      <c r="E22" s="4"/>
      <c r="F22" s="4"/>
      <c r="G22" s="4"/>
      <c r="H22" s="4"/>
      <c r="I22" s="4"/>
      <c r="J22" s="4"/>
      <c r="K22" s="4"/>
      <c r="L22" s="4"/>
      <c r="M22" s="13"/>
      <c r="N22" s="81"/>
      <c r="O22" s="6"/>
      <c r="P22" s="68">
        <v>10</v>
      </c>
      <c r="Q22" s="69" t="s">
        <v>61</v>
      </c>
      <c r="R22" s="70"/>
      <c r="S22" s="71" t="s">
        <v>58</v>
      </c>
      <c r="T22" s="60"/>
      <c r="U22" s="61">
        <f t="shared" si="0"/>
      </c>
      <c r="V22" s="62">
        <f t="shared" si="2"/>
      </c>
      <c r="W22" s="63"/>
      <c r="X22" s="61">
        <f t="shared" si="1"/>
      </c>
      <c r="Y22" s="62">
        <f t="shared" si="3"/>
      </c>
      <c r="Z22" s="64">
        <f t="shared" si="4"/>
      </c>
      <c r="AA22" s="65">
        <f t="shared" si="5"/>
      </c>
      <c r="AB22" s="6"/>
      <c r="AC22" s="7"/>
      <c r="AD22" s="72">
        <v>29.9</v>
      </c>
      <c r="AE22" s="73" t="s">
        <v>59</v>
      </c>
      <c r="AF22" s="7"/>
      <c r="AG22" s="72">
        <v>0.0254</v>
      </c>
      <c r="AH22" s="73" t="s">
        <v>36</v>
      </c>
      <c r="AI22" s="7"/>
      <c r="AJ22" s="7"/>
      <c r="AK22" s="7"/>
    </row>
    <row r="23" spans="1:37" ht="18" customHeight="1">
      <c r="A23" s="4"/>
      <c r="B23" s="362" t="s">
        <v>62</v>
      </c>
      <c r="C23" s="362"/>
      <c r="D23" s="362"/>
      <c r="E23" s="82">
        <v>19</v>
      </c>
      <c r="F23" s="83">
        <v>20</v>
      </c>
      <c r="G23" s="83">
        <v>21</v>
      </c>
      <c r="H23" s="83">
        <v>22</v>
      </c>
      <c r="I23" s="83">
        <v>23</v>
      </c>
      <c r="J23" s="83">
        <v>24</v>
      </c>
      <c r="K23" s="83">
        <v>25</v>
      </c>
      <c r="L23" s="83">
        <v>26</v>
      </c>
      <c r="M23" s="84">
        <v>27</v>
      </c>
      <c r="N23" s="78"/>
      <c r="O23" s="6"/>
      <c r="P23" s="68">
        <v>11</v>
      </c>
      <c r="Q23" s="85" t="s">
        <v>63</v>
      </c>
      <c r="R23" s="86"/>
      <c r="S23" s="87" t="s">
        <v>58</v>
      </c>
      <c r="T23" s="88"/>
      <c r="U23" s="89">
        <f t="shared" si="0"/>
      </c>
      <c r="V23" s="90">
        <f t="shared" si="2"/>
      </c>
      <c r="W23" s="91"/>
      <c r="X23" s="89">
        <f t="shared" si="1"/>
      </c>
      <c r="Y23" s="90">
        <f t="shared" si="3"/>
      </c>
      <c r="Z23" s="92">
        <f t="shared" si="4"/>
      </c>
      <c r="AA23" s="93">
        <f t="shared" si="5"/>
      </c>
      <c r="AB23" s="6"/>
      <c r="AC23" s="7"/>
      <c r="AD23" s="72">
        <v>50.8</v>
      </c>
      <c r="AE23" s="73" t="s">
        <v>59</v>
      </c>
      <c r="AF23" s="7"/>
      <c r="AG23" s="72">
        <v>0.0161</v>
      </c>
      <c r="AH23" s="73" t="s">
        <v>36</v>
      </c>
      <c r="AI23" s="7"/>
      <c r="AJ23" s="7"/>
      <c r="AK23" s="7"/>
    </row>
    <row r="24" spans="1:37" ht="18" customHeight="1">
      <c r="A24" s="4"/>
      <c r="B24" s="363" t="s">
        <v>64</v>
      </c>
      <c r="C24" s="363"/>
      <c r="D24" s="363"/>
      <c r="E24" s="94">
        <v>18</v>
      </c>
      <c r="F24" s="95">
        <v>19</v>
      </c>
      <c r="G24" s="95">
        <v>20</v>
      </c>
      <c r="H24" s="95">
        <v>21</v>
      </c>
      <c r="I24" s="95">
        <v>22</v>
      </c>
      <c r="J24" s="95">
        <v>23</v>
      </c>
      <c r="K24" s="95">
        <v>24</v>
      </c>
      <c r="L24" s="95">
        <v>25</v>
      </c>
      <c r="M24" s="96">
        <v>26</v>
      </c>
      <c r="N24" s="78"/>
      <c r="O24" s="6"/>
      <c r="P24" s="68">
        <v>12</v>
      </c>
      <c r="Q24" s="85" t="s">
        <v>65</v>
      </c>
      <c r="R24" s="86"/>
      <c r="S24" s="97" t="s">
        <v>66</v>
      </c>
      <c r="T24" s="88"/>
      <c r="U24" s="89">
        <f t="shared" si="0"/>
      </c>
      <c r="V24" s="90">
        <f t="shared" si="2"/>
      </c>
      <c r="W24" s="91"/>
      <c r="X24" s="89">
        <f t="shared" si="1"/>
      </c>
      <c r="Y24" s="90">
        <f t="shared" si="3"/>
      </c>
      <c r="Z24" s="92">
        <f t="shared" si="4"/>
      </c>
      <c r="AA24" s="93">
        <f t="shared" si="5"/>
      </c>
      <c r="AB24" s="6"/>
      <c r="AC24" s="7"/>
      <c r="AD24" s="72">
        <v>44.9</v>
      </c>
      <c r="AE24" s="73" t="s">
        <v>67</v>
      </c>
      <c r="AF24" s="7"/>
      <c r="AG24" s="72">
        <v>0.0142</v>
      </c>
      <c r="AH24" s="73" t="s">
        <v>36</v>
      </c>
      <c r="AI24" s="7"/>
      <c r="AJ24" s="7"/>
      <c r="AK24" s="7"/>
    </row>
    <row r="25" spans="1:37" ht="18" customHeight="1">
      <c r="A25" s="4"/>
      <c r="B25" s="98">
        <v>1</v>
      </c>
      <c r="C25" s="361" t="s">
        <v>68</v>
      </c>
      <c r="D25" s="361"/>
      <c r="E25" s="99">
        <v>0.668</v>
      </c>
      <c r="F25" s="100">
        <v>0.677</v>
      </c>
      <c r="G25" s="100">
        <v>0.674</v>
      </c>
      <c r="H25" s="100">
        <v>0.628</v>
      </c>
      <c r="I25" s="100">
        <v>0.728</v>
      </c>
      <c r="J25" s="100">
        <v>0.657</v>
      </c>
      <c r="K25" s="100">
        <v>0.738</v>
      </c>
      <c r="L25" s="100">
        <v>0.719</v>
      </c>
      <c r="M25" s="292">
        <v>0.706</v>
      </c>
      <c r="N25" s="5"/>
      <c r="O25" s="6"/>
      <c r="P25" s="68">
        <v>13</v>
      </c>
      <c r="Q25" s="85" t="s">
        <v>69</v>
      </c>
      <c r="R25" s="86"/>
      <c r="S25" s="87" t="s">
        <v>58</v>
      </c>
      <c r="T25" s="88"/>
      <c r="U25" s="89">
        <f t="shared" si="0"/>
      </c>
      <c r="V25" s="90">
        <f t="shared" si="2"/>
      </c>
      <c r="W25" s="91"/>
      <c r="X25" s="89">
        <f t="shared" si="1"/>
      </c>
      <c r="Y25" s="90">
        <f t="shared" si="3"/>
      </c>
      <c r="Z25" s="92">
        <f t="shared" si="4"/>
      </c>
      <c r="AA25" s="93">
        <f t="shared" si="5"/>
      </c>
      <c r="AB25" s="6"/>
      <c r="AC25" s="7"/>
      <c r="AD25" s="72">
        <v>54.6</v>
      </c>
      <c r="AE25" s="73" t="s">
        <v>59</v>
      </c>
      <c r="AF25" s="7"/>
      <c r="AG25" s="72">
        <v>0.0135</v>
      </c>
      <c r="AH25" s="73" t="s">
        <v>36</v>
      </c>
      <c r="AI25" s="7"/>
      <c r="AJ25" s="7"/>
      <c r="AK25" s="7"/>
    </row>
    <row r="26" spans="1:37" ht="18" customHeight="1">
      <c r="A26" s="4"/>
      <c r="B26" s="101">
        <v>2</v>
      </c>
      <c r="C26" s="358" t="s">
        <v>70</v>
      </c>
      <c r="D26" s="358"/>
      <c r="E26" s="102">
        <v>0.375</v>
      </c>
      <c r="F26" s="103">
        <v>0.387</v>
      </c>
      <c r="G26" s="103">
        <v>0.374</v>
      </c>
      <c r="H26" s="103">
        <v>0.369</v>
      </c>
      <c r="I26" s="103">
        <v>0.385</v>
      </c>
      <c r="J26" s="103">
        <v>0.525</v>
      </c>
      <c r="K26" s="103">
        <v>0.612</v>
      </c>
      <c r="L26" s="103">
        <v>0.613</v>
      </c>
      <c r="M26" s="293">
        <v>0.584</v>
      </c>
      <c r="N26" s="106"/>
      <c r="O26" s="6"/>
      <c r="P26" s="68">
        <v>14</v>
      </c>
      <c r="Q26" s="85" t="s">
        <v>71</v>
      </c>
      <c r="R26" s="86"/>
      <c r="S26" s="97" t="s">
        <v>66</v>
      </c>
      <c r="T26" s="88"/>
      <c r="U26" s="89">
        <f t="shared" si="0"/>
      </c>
      <c r="V26" s="90">
        <f t="shared" si="2"/>
      </c>
      <c r="W26" s="91"/>
      <c r="X26" s="89">
        <f t="shared" si="1"/>
      </c>
      <c r="Y26" s="90">
        <f t="shared" si="3"/>
      </c>
      <c r="Z26" s="92">
        <f t="shared" si="4"/>
      </c>
      <c r="AA26" s="93">
        <f t="shared" si="5"/>
      </c>
      <c r="AB26" s="6"/>
      <c r="AC26" s="7"/>
      <c r="AD26" s="72">
        <v>43.5</v>
      </c>
      <c r="AE26" s="73" t="s">
        <v>67</v>
      </c>
      <c r="AF26" s="7"/>
      <c r="AG26" s="72">
        <v>0.0139</v>
      </c>
      <c r="AH26" s="73" t="s">
        <v>36</v>
      </c>
      <c r="AI26" s="7"/>
      <c r="AJ26" s="7"/>
      <c r="AK26" s="7"/>
    </row>
    <row r="27" spans="1:37" ht="18" customHeight="1">
      <c r="A27" s="4"/>
      <c r="B27" s="101">
        <v>3</v>
      </c>
      <c r="C27" s="358" t="str">
        <f>IF(AND(D16=3,ISTEXT(K16)),K16,"その他の一般電気事業者")</f>
        <v>その他の一般電気事業者</v>
      </c>
      <c r="D27" s="358"/>
      <c r="E27" s="107"/>
      <c r="F27" s="104"/>
      <c r="G27" s="104"/>
      <c r="H27" s="104"/>
      <c r="I27" s="104"/>
      <c r="J27" s="103"/>
      <c r="K27" s="104"/>
      <c r="L27" s="104"/>
      <c r="M27" s="105"/>
      <c r="N27" s="13"/>
      <c r="O27" s="6"/>
      <c r="P27" s="68">
        <v>15</v>
      </c>
      <c r="Q27" s="69" t="s">
        <v>72</v>
      </c>
      <c r="R27" s="86"/>
      <c r="S27" s="87" t="s">
        <v>58</v>
      </c>
      <c r="T27" s="88"/>
      <c r="U27" s="89">
        <f t="shared" si="0"/>
      </c>
      <c r="V27" s="90">
        <f t="shared" si="2"/>
      </c>
      <c r="W27" s="91"/>
      <c r="X27" s="89">
        <f t="shared" si="1"/>
      </c>
      <c r="Y27" s="90">
        <f t="shared" si="3"/>
      </c>
      <c r="Z27" s="92">
        <f t="shared" si="4"/>
      </c>
      <c r="AA27" s="93">
        <f t="shared" si="5"/>
      </c>
      <c r="AB27" s="6"/>
      <c r="AC27" s="7"/>
      <c r="AD27" s="72">
        <v>29</v>
      </c>
      <c r="AE27" s="73" t="s">
        <v>59</v>
      </c>
      <c r="AF27" s="7"/>
      <c r="AG27" s="72">
        <v>0.0245</v>
      </c>
      <c r="AH27" s="73" t="s">
        <v>36</v>
      </c>
      <c r="AI27" s="7"/>
      <c r="AJ27" s="7"/>
      <c r="AK27" s="7"/>
    </row>
    <row r="28" spans="1:37" ht="18" customHeight="1">
      <c r="A28" s="4"/>
      <c r="B28" s="101">
        <v>4</v>
      </c>
      <c r="C28" s="358" t="s">
        <v>73</v>
      </c>
      <c r="D28" s="358"/>
      <c r="E28" s="102">
        <v>0.507</v>
      </c>
      <c r="F28" s="103">
        <v>0.492</v>
      </c>
      <c r="G28" s="103">
        <v>0.501</v>
      </c>
      <c r="H28" s="103">
        <v>0.54</v>
      </c>
      <c r="I28" s="103">
        <v>0.456</v>
      </c>
      <c r="J28" s="103">
        <v>0.343</v>
      </c>
      <c r="K28" s="103">
        <v>0.378</v>
      </c>
      <c r="L28" s="103">
        <v>0.389</v>
      </c>
      <c r="M28" s="293">
        <v>0.482</v>
      </c>
      <c r="N28" s="81"/>
      <c r="O28" s="6"/>
      <c r="P28" s="68">
        <v>16</v>
      </c>
      <c r="Q28" s="69" t="s">
        <v>74</v>
      </c>
      <c r="R28" s="86"/>
      <c r="S28" s="87" t="s">
        <v>58</v>
      </c>
      <c r="T28" s="88"/>
      <c r="U28" s="89">
        <f t="shared" si="0"/>
      </c>
      <c r="V28" s="90">
        <f t="shared" si="2"/>
      </c>
      <c r="W28" s="91"/>
      <c r="X28" s="89">
        <f t="shared" si="1"/>
      </c>
      <c r="Y28" s="90">
        <f t="shared" si="3"/>
      </c>
      <c r="Z28" s="92">
        <f t="shared" si="4"/>
      </c>
      <c r="AA28" s="93">
        <f t="shared" si="5"/>
      </c>
      <c r="AB28" s="6"/>
      <c r="AC28" s="7"/>
      <c r="AD28" s="72">
        <v>25.7</v>
      </c>
      <c r="AE28" s="73" t="s">
        <v>59</v>
      </c>
      <c r="AF28" s="7"/>
      <c r="AG28" s="72">
        <v>0.0247</v>
      </c>
      <c r="AH28" s="73" t="s">
        <v>36</v>
      </c>
      <c r="AI28" s="7"/>
      <c r="AJ28" s="7"/>
      <c r="AK28" s="7"/>
    </row>
    <row r="29" spans="1:37" ht="18" customHeight="1">
      <c r="A29" s="4"/>
      <c r="B29" s="101">
        <v>5</v>
      </c>
      <c r="C29" s="358" t="s">
        <v>75</v>
      </c>
      <c r="D29" s="358"/>
      <c r="E29" s="102">
        <v>0.441</v>
      </c>
      <c r="F29" s="103">
        <v>0.427</v>
      </c>
      <c r="G29" s="103">
        <v>0.436</v>
      </c>
      <c r="H29" s="103">
        <v>0.429</v>
      </c>
      <c r="I29" s="103">
        <v>0.409</v>
      </c>
      <c r="J29" s="103">
        <v>0.409</v>
      </c>
      <c r="K29" s="103">
        <v>0.429</v>
      </c>
      <c r="L29" s="103">
        <v>0.423</v>
      </c>
      <c r="M29" s="293">
        <v>0.454</v>
      </c>
      <c r="N29" s="81"/>
      <c r="O29" s="6"/>
      <c r="P29" s="68">
        <v>17</v>
      </c>
      <c r="Q29" s="69" t="s">
        <v>76</v>
      </c>
      <c r="R29" s="86"/>
      <c r="S29" s="87" t="s">
        <v>58</v>
      </c>
      <c r="T29" s="88"/>
      <c r="U29" s="89">
        <f t="shared" si="0"/>
      </c>
      <c r="V29" s="90">
        <f t="shared" si="2"/>
      </c>
      <c r="W29" s="91"/>
      <c r="X29" s="89">
        <f t="shared" si="1"/>
      </c>
      <c r="Y29" s="90">
        <f t="shared" si="3"/>
      </c>
      <c r="Z29" s="92">
        <f t="shared" si="4"/>
      </c>
      <c r="AA29" s="93">
        <f t="shared" si="5"/>
      </c>
      <c r="AB29" s="6"/>
      <c r="AC29" s="7"/>
      <c r="AD29" s="72">
        <v>26.9</v>
      </c>
      <c r="AE29" s="73" t="s">
        <v>59</v>
      </c>
      <c r="AF29" s="7"/>
      <c r="AG29" s="72">
        <v>0.0255</v>
      </c>
      <c r="AH29" s="73" t="s">
        <v>36</v>
      </c>
      <c r="AI29" s="7"/>
      <c r="AJ29" s="7"/>
      <c r="AK29" s="7"/>
    </row>
    <row r="30" spans="1:37" ht="18" customHeight="1">
      <c r="A30" s="4"/>
      <c r="B30" s="108">
        <v>6</v>
      </c>
      <c r="C30" s="358" t="s">
        <v>77</v>
      </c>
      <c r="D30" s="358"/>
      <c r="E30" s="109" t="s">
        <v>78</v>
      </c>
      <c r="F30" s="110" t="s">
        <v>78</v>
      </c>
      <c r="G30" s="111">
        <v>0.679</v>
      </c>
      <c r="H30" s="111">
        <v>0.749</v>
      </c>
      <c r="I30" s="111">
        <v>0.591</v>
      </c>
      <c r="J30" s="111">
        <v>0.601</v>
      </c>
      <c r="K30" s="111">
        <v>0.498</v>
      </c>
      <c r="L30" s="111">
        <v>0.667</v>
      </c>
      <c r="M30" s="294">
        <v>0.622</v>
      </c>
      <c r="N30" s="81"/>
      <c r="O30" s="6"/>
      <c r="P30" s="68">
        <v>18</v>
      </c>
      <c r="Q30" s="80" t="s">
        <v>79</v>
      </c>
      <c r="R30" s="70"/>
      <c r="S30" s="71" t="s">
        <v>58</v>
      </c>
      <c r="T30" s="60"/>
      <c r="U30" s="61">
        <f t="shared" si="0"/>
      </c>
      <c r="V30" s="62">
        <f t="shared" si="2"/>
      </c>
      <c r="W30" s="63"/>
      <c r="X30" s="61">
        <f t="shared" si="1"/>
      </c>
      <c r="Y30" s="62">
        <f t="shared" si="3"/>
      </c>
      <c r="Z30" s="64">
        <f t="shared" si="4"/>
      </c>
      <c r="AA30" s="65">
        <f t="shared" si="5"/>
      </c>
      <c r="AB30" s="6"/>
      <c r="AC30" s="7"/>
      <c r="AD30" s="72">
        <v>29.4</v>
      </c>
      <c r="AE30" s="73" t="s">
        <v>59</v>
      </c>
      <c r="AF30" s="7"/>
      <c r="AG30" s="72">
        <v>0.0294</v>
      </c>
      <c r="AH30" s="73" t="s">
        <v>36</v>
      </c>
      <c r="AI30" s="7"/>
      <c r="AJ30" s="7"/>
      <c r="AK30" s="7"/>
    </row>
    <row r="31" spans="1:37" ht="18" customHeight="1">
      <c r="A31" s="4"/>
      <c r="B31" s="112">
        <v>7</v>
      </c>
      <c r="C31" s="359" t="str">
        <f>IF(AND(D18=7,ISTEXT(K18)),K18,"その他の買電")</f>
        <v>その他の買電</v>
      </c>
      <c r="D31" s="359"/>
      <c r="E31" s="113"/>
      <c r="F31" s="114"/>
      <c r="G31" s="114"/>
      <c r="H31" s="114"/>
      <c r="I31" s="114"/>
      <c r="J31" s="114"/>
      <c r="K31" s="114"/>
      <c r="L31" s="114"/>
      <c r="M31" s="115"/>
      <c r="N31" s="81"/>
      <c r="O31" s="6"/>
      <c r="P31" s="68">
        <v>19</v>
      </c>
      <c r="Q31" s="69" t="s">
        <v>80</v>
      </c>
      <c r="R31" s="70"/>
      <c r="S31" s="71" t="s">
        <v>58</v>
      </c>
      <c r="T31" s="60"/>
      <c r="U31" s="61">
        <f t="shared" si="0"/>
      </c>
      <c r="V31" s="62">
        <f t="shared" si="2"/>
      </c>
      <c r="W31" s="63"/>
      <c r="X31" s="61">
        <f t="shared" si="1"/>
      </c>
      <c r="Y31" s="62">
        <f t="shared" si="3"/>
      </c>
      <c r="Z31" s="64">
        <f t="shared" si="4"/>
      </c>
      <c r="AA31" s="65">
        <f t="shared" si="5"/>
      </c>
      <c r="AB31" s="6"/>
      <c r="AC31" s="7"/>
      <c r="AD31" s="72">
        <v>37.3</v>
      </c>
      <c r="AE31" s="73" t="s">
        <v>59</v>
      </c>
      <c r="AF31" s="7"/>
      <c r="AG31" s="72">
        <v>0.0209</v>
      </c>
      <c r="AH31" s="73" t="s">
        <v>36</v>
      </c>
      <c r="AI31" s="7"/>
      <c r="AJ31" s="7"/>
      <c r="AK31" s="7"/>
    </row>
    <row r="32" spans="1:37" ht="18" customHeight="1">
      <c r="A32" s="4"/>
      <c r="B32" s="116" t="s">
        <v>81</v>
      </c>
      <c r="C32" s="116"/>
      <c r="D32" s="117"/>
      <c r="E32" s="117"/>
      <c r="F32" s="117"/>
      <c r="G32" s="117"/>
      <c r="H32" s="117"/>
      <c r="I32" s="117"/>
      <c r="J32" s="117"/>
      <c r="K32" s="117"/>
      <c r="L32" s="117"/>
      <c r="M32" s="117"/>
      <c r="N32" s="81"/>
      <c r="O32" s="6"/>
      <c r="P32" s="68">
        <v>20</v>
      </c>
      <c r="Q32" s="69" t="s">
        <v>82</v>
      </c>
      <c r="R32" s="70"/>
      <c r="S32" s="59" t="s">
        <v>66</v>
      </c>
      <c r="T32" s="60"/>
      <c r="U32" s="61">
        <f t="shared" si="0"/>
      </c>
      <c r="V32" s="62">
        <f t="shared" si="2"/>
      </c>
      <c r="W32" s="63"/>
      <c r="X32" s="61">
        <f t="shared" si="1"/>
      </c>
      <c r="Y32" s="62">
        <f t="shared" si="3"/>
      </c>
      <c r="Z32" s="64">
        <f t="shared" si="4"/>
      </c>
      <c r="AA32" s="65">
        <f t="shared" si="5"/>
      </c>
      <c r="AB32" s="6"/>
      <c r="AC32" s="7"/>
      <c r="AD32" s="72">
        <v>21.1</v>
      </c>
      <c r="AE32" s="73" t="s">
        <v>67</v>
      </c>
      <c r="AF32" s="7"/>
      <c r="AG32" s="72">
        <v>0.011</v>
      </c>
      <c r="AH32" s="73" t="s">
        <v>36</v>
      </c>
      <c r="AI32" s="7"/>
      <c r="AJ32" s="7"/>
      <c r="AK32" s="7"/>
    </row>
    <row r="33" spans="1:37" ht="18" customHeight="1">
      <c r="A33" s="4"/>
      <c r="B33" s="4"/>
      <c r="C33" s="4"/>
      <c r="D33" s="4"/>
      <c r="E33" s="4"/>
      <c r="F33" s="4"/>
      <c r="G33" s="4"/>
      <c r="H33" s="4"/>
      <c r="I33" s="4"/>
      <c r="J33" s="4"/>
      <c r="K33" s="4"/>
      <c r="L33" s="4"/>
      <c r="M33" s="13"/>
      <c r="N33" s="81"/>
      <c r="O33" s="6"/>
      <c r="P33" s="68">
        <v>21</v>
      </c>
      <c r="Q33" s="69" t="s">
        <v>83</v>
      </c>
      <c r="R33" s="70"/>
      <c r="S33" s="59" t="s">
        <v>66</v>
      </c>
      <c r="T33" s="60"/>
      <c r="U33" s="61">
        <f t="shared" si="0"/>
      </c>
      <c r="V33" s="62">
        <f t="shared" si="2"/>
      </c>
      <c r="W33" s="63"/>
      <c r="X33" s="61">
        <f t="shared" si="1"/>
      </c>
      <c r="Y33" s="62">
        <f t="shared" si="3"/>
      </c>
      <c r="Z33" s="64">
        <f t="shared" si="4"/>
      </c>
      <c r="AA33" s="65">
        <f t="shared" si="5"/>
      </c>
      <c r="AB33" s="6"/>
      <c r="AC33" s="7"/>
      <c r="AD33" s="72">
        <v>3.41</v>
      </c>
      <c r="AE33" s="73" t="s">
        <v>67</v>
      </c>
      <c r="AF33" s="7"/>
      <c r="AG33" s="72">
        <v>0.0263</v>
      </c>
      <c r="AH33" s="73" t="s">
        <v>36</v>
      </c>
      <c r="AI33" s="7"/>
      <c r="AJ33" s="7"/>
      <c r="AK33" s="7"/>
    </row>
    <row r="34" spans="1:37" ht="18" customHeight="1">
      <c r="A34" s="78"/>
      <c r="B34" s="78" t="s">
        <v>84</v>
      </c>
      <c r="C34" s="78"/>
      <c r="D34" s="78"/>
      <c r="E34" s="78"/>
      <c r="F34" s="78"/>
      <c r="G34" s="78"/>
      <c r="H34" s="78"/>
      <c r="I34" s="118"/>
      <c r="J34" s="118"/>
      <c r="K34" s="118"/>
      <c r="L34" s="119"/>
      <c r="M34" s="120"/>
      <c r="N34" s="78"/>
      <c r="O34" s="6"/>
      <c r="P34" s="68">
        <v>22</v>
      </c>
      <c r="Q34" s="69" t="s">
        <v>85</v>
      </c>
      <c r="R34" s="70"/>
      <c r="S34" s="59" t="s">
        <v>66</v>
      </c>
      <c r="T34" s="60"/>
      <c r="U34" s="61">
        <f t="shared" si="0"/>
      </c>
      <c r="V34" s="62">
        <f t="shared" si="2"/>
      </c>
      <c r="W34" s="63"/>
      <c r="X34" s="61">
        <f t="shared" si="1"/>
      </c>
      <c r="Y34" s="62">
        <f t="shared" si="3"/>
      </c>
      <c r="Z34" s="64">
        <f t="shared" si="4"/>
      </c>
      <c r="AA34" s="65">
        <f t="shared" si="5"/>
      </c>
      <c r="AB34" s="6"/>
      <c r="AC34" s="7"/>
      <c r="AD34" s="72">
        <v>8.41</v>
      </c>
      <c r="AE34" s="73" t="s">
        <v>67</v>
      </c>
      <c r="AF34" s="7"/>
      <c r="AG34" s="72">
        <v>0.0384</v>
      </c>
      <c r="AH34" s="73" t="s">
        <v>36</v>
      </c>
      <c r="AI34" s="7"/>
      <c r="AJ34" s="7"/>
      <c r="AK34" s="7"/>
    </row>
    <row r="35" spans="1:37" ht="18" customHeight="1">
      <c r="A35" s="78"/>
      <c r="B35" s="360" t="s">
        <v>86</v>
      </c>
      <c r="C35" s="360"/>
      <c r="D35" s="360"/>
      <c r="E35" s="360"/>
      <c r="F35" s="360"/>
      <c r="G35" s="360"/>
      <c r="H35" s="331" t="s">
        <v>87</v>
      </c>
      <c r="I35" s="332" t="s">
        <v>19</v>
      </c>
      <c r="J35" s="331" t="s">
        <v>88</v>
      </c>
      <c r="K35" s="331" t="s">
        <v>89</v>
      </c>
      <c r="L35" s="333" t="s">
        <v>90</v>
      </c>
      <c r="M35" s="333"/>
      <c r="N35" s="78"/>
      <c r="O35" s="6"/>
      <c r="P35" s="68">
        <v>23</v>
      </c>
      <c r="Q35" s="69" t="s">
        <v>91</v>
      </c>
      <c r="R35" s="121">
        <f>IF(T35="","","広島ｶﾞｽ")</f>
      </c>
      <c r="S35" s="97" t="s">
        <v>66</v>
      </c>
      <c r="T35" s="88"/>
      <c r="U35" s="89">
        <f>IF(T35="","",ROUND(T35*Z35,0))</f>
      </c>
      <c r="V35" s="90">
        <f t="shared" si="2"/>
      </c>
      <c r="W35" s="91"/>
      <c r="X35" s="89">
        <f>IF(W35="","",ROUND(W35*Z35,0))</f>
      </c>
      <c r="Y35" s="90">
        <f t="shared" si="3"/>
      </c>
      <c r="Z35" s="122">
        <f t="shared" si="4"/>
      </c>
      <c r="AA35" s="93">
        <f t="shared" si="5"/>
      </c>
      <c r="AB35" s="6"/>
      <c r="AC35" s="7"/>
      <c r="AD35" s="72">
        <v>45</v>
      </c>
      <c r="AE35" s="73" t="s">
        <v>67</v>
      </c>
      <c r="AF35" s="7"/>
      <c r="AG35" s="72">
        <v>0.0136</v>
      </c>
      <c r="AH35" s="73" t="s">
        <v>36</v>
      </c>
      <c r="AI35" s="7"/>
      <c r="AJ35" s="7"/>
      <c r="AK35" s="7"/>
    </row>
    <row r="36" spans="1:37" ht="18" customHeight="1">
      <c r="A36" s="78"/>
      <c r="B36" s="356" t="s">
        <v>23</v>
      </c>
      <c r="C36" s="356"/>
      <c r="D36" s="357" t="s">
        <v>92</v>
      </c>
      <c r="E36" s="357"/>
      <c r="F36" s="357"/>
      <c r="G36" s="124" t="s">
        <v>14</v>
      </c>
      <c r="H36" s="331"/>
      <c r="I36" s="332"/>
      <c r="J36" s="331"/>
      <c r="K36" s="331"/>
      <c r="L36" s="333"/>
      <c r="M36" s="333"/>
      <c r="N36" s="78"/>
      <c r="O36" s="6"/>
      <c r="P36" s="68">
        <v>24</v>
      </c>
      <c r="Q36" s="125" t="s">
        <v>93</v>
      </c>
      <c r="R36" s="86"/>
      <c r="S36" s="126"/>
      <c r="T36" s="88"/>
      <c r="U36" s="89">
        <f>IF(T36="","",IF(Z36="",NA(),ROUND(T36*Z36,0)))</f>
      </c>
      <c r="V36" s="127"/>
      <c r="W36" s="91"/>
      <c r="X36" s="89">
        <f>IF(W36="","",IF(Z36="",NA(),ROUND(W36*Z36,0)))</f>
      </c>
      <c r="Y36" s="127"/>
      <c r="Z36" s="128"/>
      <c r="AA36" s="129"/>
      <c r="AB36" s="6"/>
      <c r="AC36" s="7"/>
      <c r="AD36" s="72"/>
      <c r="AE36" s="73"/>
      <c r="AF36" s="7"/>
      <c r="AG36" s="130"/>
      <c r="AH36" s="131"/>
      <c r="AI36" s="346" t="s">
        <v>94</v>
      </c>
      <c r="AJ36" s="346"/>
      <c r="AK36" s="7"/>
    </row>
    <row r="37" spans="1:37" ht="18" customHeight="1">
      <c r="A37" s="78"/>
      <c r="B37" s="348" t="s">
        <v>95</v>
      </c>
      <c r="C37" s="348"/>
      <c r="D37" s="349"/>
      <c r="E37" s="349"/>
      <c r="F37" s="349"/>
      <c r="G37" s="133" t="s">
        <v>96</v>
      </c>
      <c r="H37" s="134" t="s">
        <v>97</v>
      </c>
      <c r="I37" s="132" t="s">
        <v>98</v>
      </c>
      <c r="J37" s="134" t="s">
        <v>99</v>
      </c>
      <c r="K37" s="134" t="s">
        <v>100</v>
      </c>
      <c r="L37" s="350" t="s">
        <v>101</v>
      </c>
      <c r="M37" s="350"/>
      <c r="N37" s="78"/>
      <c r="O37" s="6"/>
      <c r="P37" s="68">
        <v>25</v>
      </c>
      <c r="Q37" s="69" t="s">
        <v>102</v>
      </c>
      <c r="R37" s="135">
        <f>IF(AND(E45=1,H45=""),NA(),IF(E45=1,H45,""))</f>
      </c>
      <c r="S37" s="97" t="s">
        <v>103</v>
      </c>
      <c r="T37" s="88"/>
      <c r="U37" s="89">
        <f>IF(T37="","",ROUND(T37*Z37,0))</f>
      </c>
      <c r="V37" s="90">
        <f>IF(T37="","",T37*AA37)</f>
      </c>
      <c r="W37" s="91"/>
      <c r="X37" s="89">
        <f>IF(W37="","",ROUND(W37*Z37,0))</f>
      </c>
      <c r="Y37" s="90">
        <f>IF(W37="","",W37*AA37)</f>
      </c>
      <c r="Z37" s="92">
        <f t="shared" si="4"/>
      </c>
      <c r="AA37" s="93">
        <f>IF(AND(T37="",W37=""),"",IF(E45=1,AG37,IF(E45=2,AI37,"")))</f>
      </c>
      <c r="AB37" s="6"/>
      <c r="AC37" s="7"/>
      <c r="AD37" s="72">
        <v>1.02</v>
      </c>
      <c r="AE37" s="73" t="s">
        <v>104</v>
      </c>
      <c r="AF37" s="7"/>
      <c r="AG37" s="72">
        <v>0.06</v>
      </c>
      <c r="AH37" s="73" t="s">
        <v>105</v>
      </c>
      <c r="AI37" s="136">
        <f>IF(AND(E45=2,L57=""),NA(),L57)</f>
      </c>
      <c r="AJ37" s="137" t="s">
        <v>106</v>
      </c>
      <c r="AK37" s="7"/>
    </row>
    <row r="38" spans="1:37" ht="18" customHeight="1">
      <c r="A38" s="78"/>
      <c r="B38" s="351"/>
      <c r="C38" s="351"/>
      <c r="D38" s="299">
        <f>IF(AND($D$20=3,ISNUMBER(B38)),VLOOKUP(B38,$P$10:$AJ$50,2),"")</f>
      </c>
      <c r="E38" s="299"/>
      <c r="F38" s="299"/>
      <c r="G38" s="139"/>
      <c r="H38" s="140">
        <f>IF(AND($D$20=3,ISNUMBER(B38)),VLOOKUP(B38,$P$10:$AJ$50,15),"")</f>
      </c>
      <c r="I38" s="141">
        <f>IF(AND($D$20=3,ISNUMBER(B38)),VLOOKUP(B38,$P$10:$AJ$50,18),"")</f>
      </c>
      <c r="J38" s="142">
        <f>IF(OR(B38="",G38=""),"",G38*H38*I38*(44/12))</f>
      </c>
      <c r="K38" s="352"/>
      <c r="L38" s="353">
        <f>IF(OR(B38="",G38="",K38=""),"",ROUND(SUM(J38:J40)/K38,4))</f>
      </c>
      <c r="M38" s="353"/>
      <c r="N38" s="78"/>
      <c r="O38" s="6"/>
      <c r="P38" s="68">
        <v>26</v>
      </c>
      <c r="Q38" s="69" t="s">
        <v>107</v>
      </c>
      <c r="R38" s="143">
        <f>IF(AND(E47=1,H47=""),NA(),IF(E47=1,H47,""))</f>
      </c>
      <c r="S38" s="59" t="s">
        <v>103</v>
      </c>
      <c r="T38" s="60"/>
      <c r="U38" s="61">
        <f>IF(T38="","",ROUND(T38*Z38,0))</f>
      </c>
      <c r="V38" s="62">
        <f aca="true" t="shared" si="6" ref="V38:V44">IF(T38="","",T38*AA38)</f>
      </c>
      <c r="W38" s="63"/>
      <c r="X38" s="61">
        <f>IF(W38="","",ROUND(W38*Z38,0))</f>
      </c>
      <c r="Y38" s="62">
        <f>IF(W38="","",W38*AA38)</f>
      </c>
      <c r="Z38" s="92">
        <f t="shared" si="4"/>
      </c>
      <c r="AA38" s="65">
        <f>IF(AND(T38="",W38=""),"",IF(E47=1,AG38,IF(E47=2,AI38,"")))</f>
      </c>
      <c r="AB38" s="6"/>
      <c r="AC38" s="7"/>
      <c r="AD38" s="72">
        <v>1.36</v>
      </c>
      <c r="AE38" s="73" t="s">
        <v>104</v>
      </c>
      <c r="AF38" s="7"/>
      <c r="AG38" s="72">
        <v>0.057</v>
      </c>
      <c r="AH38" s="73" t="s">
        <v>106</v>
      </c>
      <c r="AI38" s="144">
        <f>IF(AND(E47=2,L61=""),NA(),L61)</f>
      </c>
      <c r="AJ38" s="73" t="s">
        <v>106</v>
      </c>
      <c r="AK38" s="7"/>
    </row>
    <row r="39" spans="1:37" ht="18" customHeight="1">
      <c r="A39" s="78"/>
      <c r="B39" s="354"/>
      <c r="C39" s="354"/>
      <c r="D39" s="302">
        <f>IF(AND($D$20=3,ISNUMBER(B39)),VLOOKUP(B39,$P$10:$AJ$50,2),"")</f>
      </c>
      <c r="E39" s="302"/>
      <c r="F39" s="302"/>
      <c r="G39" s="146"/>
      <c r="H39" s="147">
        <f>IF(AND($D$20=3,ISNUMBER(B39)),VLOOKUP(B39,$P$10:$AJ$50,15),"")</f>
      </c>
      <c r="I39" s="148">
        <f>IF(AND($D$20=3,ISNUMBER(B39)),VLOOKUP(B39,$P$10:$AJ$50,18),"")</f>
      </c>
      <c r="J39" s="149">
        <f>IF(OR(B39="",G39=""),"",G39*H39*I39*(44/12))</f>
      </c>
      <c r="K39" s="352"/>
      <c r="L39" s="353"/>
      <c r="M39" s="353"/>
      <c r="N39" s="78"/>
      <c r="O39" s="6"/>
      <c r="P39" s="68">
        <v>27</v>
      </c>
      <c r="Q39" s="69" t="s">
        <v>108</v>
      </c>
      <c r="R39" s="143">
        <f>IF(AND(E49=1,H49=""),NA(),IF(E49=1,H49,""))</f>
      </c>
      <c r="S39" s="59" t="s">
        <v>103</v>
      </c>
      <c r="T39" s="60"/>
      <c r="U39" s="61">
        <f>IF(T39="","",ROUND(T39*Z39,0))</f>
      </c>
      <c r="V39" s="62">
        <f t="shared" si="6"/>
      </c>
      <c r="W39" s="63"/>
      <c r="X39" s="61">
        <f>IF(W39="","",ROUND(W39*Z39,0))</f>
      </c>
      <c r="Y39" s="62">
        <f>IF(W39="","",W39*AA39)</f>
      </c>
      <c r="Z39" s="92">
        <f t="shared" si="4"/>
      </c>
      <c r="AA39" s="65">
        <f>IF(AND(T39="",W39=""),"",IF(E49=1,AG39,IF(E49=2,AI39,"")))</f>
      </c>
      <c r="AB39" s="6"/>
      <c r="AC39" s="7"/>
      <c r="AD39" s="72">
        <v>1.36</v>
      </c>
      <c r="AE39" s="73" t="s">
        <v>104</v>
      </c>
      <c r="AF39" s="7"/>
      <c r="AG39" s="72">
        <v>0.057</v>
      </c>
      <c r="AH39" s="73" t="s">
        <v>106</v>
      </c>
      <c r="AI39" s="144">
        <f>IF(AND(E49=2,L65=""),NA(),L65)</f>
      </c>
      <c r="AJ39" s="73" t="s">
        <v>106</v>
      </c>
      <c r="AK39" s="7"/>
    </row>
    <row r="40" spans="1:37" ht="18" customHeight="1">
      <c r="A40" s="78"/>
      <c r="B40" s="355"/>
      <c r="C40" s="355"/>
      <c r="D40" s="345">
        <f>IF(AND($D$20=3,ISNUMBER(B40)),VLOOKUP(B40,$P$10:$AJ$50,2),"")</f>
      </c>
      <c r="E40" s="345"/>
      <c r="F40" s="345"/>
      <c r="G40" s="150"/>
      <c r="H40" s="151">
        <f>IF(AND($D$20=3,ISNUMBER(B40)),VLOOKUP(B40,$P$10:$AJ$50,15),"")</f>
      </c>
      <c r="I40" s="152">
        <f>IF(AND($D$20=3,ISNUMBER(B40)),VLOOKUP(B40,$P$10:$AJ$50,18),"")</f>
      </c>
      <c r="J40" s="153">
        <f>IF(OR(B40="",G40=""),"",G40*H40*I40*(44/12))</f>
      </c>
      <c r="K40" s="352"/>
      <c r="L40" s="353"/>
      <c r="M40" s="353"/>
      <c r="N40" s="78"/>
      <c r="O40" s="6"/>
      <c r="P40" s="154">
        <v>28</v>
      </c>
      <c r="Q40" s="155" t="s">
        <v>109</v>
      </c>
      <c r="R40" s="156">
        <f>IF(AND(E51=1,H51=""),NA(),IF(E51=1,H51,""))</f>
      </c>
      <c r="S40" s="157" t="s">
        <v>103</v>
      </c>
      <c r="T40" s="158"/>
      <c r="U40" s="159">
        <f>IF(T40="","",ROUND(T40*Z40,0))</f>
      </c>
      <c r="V40" s="160">
        <f t="shared" si="6"/>
      </c>
      <c r="W40" s="161"/>
      <c r="X40" s="159">
        <f>IF(W40="","",ROUND(W40*Z40,0))</f>
      </c>
      <c r="Y40" s="160">
        <f>IF(W40="","",W40*AA40)</f>
      </c>
      <c r="Z40" s="162">
        <f t="shared" si="4"/>
      </c>
      <c r="AA40" s="163">
        <f>IF(AND(T40="",W40=""),"",IF(E51=1,AG40,IF(E51=2,AI40,"")))</f>
      </c>
      <c r="AB40" s="6"/>
      <c r="AC40" s="7"/>
      <c r="AD40" s="164">
        <v>1.36</v>
      </c>
      <c r="AE40" s="165" t="s">
        <v>104</v>
      </c>
      <c r="AF40" s="7"/>
      <c r="AG40" s="166">
        <v>0.057</v>
      </c>
      <c r="AH40" s="167" t="s">
        <v>106</v>
      </c>
      <c r="AI40" s="168">
        <f>IF(AND(E51=2,L69=""),NA(),L69)</f>
      </c>
      <c r="AJ40" s="167" t="s">
        <v>106</v>
      </c>
      <c r="AK40" s="7"/>
    </row>
    <row r="41" spans="1:37" ht="18" customHeight="1">
      <c r="A41" s="12"/>
      <c r="B41" s="169" t="s">
        <v>110</v>
      </c>
      <c r="C41" s="12"/>
      <c r="D41" s="12"/>
      <c r="E41" s="12"/>
      <c r="F41" s="12"/>
      <c r="G41" s="12"/>
      <c r="H41" s="12"/>
      <c r="I41" s="12"/>
      <c r="J41" s="12"/>
      <c r="K41" s="13"/>
      <c r="L41" s="12"/>
      <c r="M41" s="13"/>
      <c r="N41" s="13"/>
      <c r="O41" s="6"/>
      <c r="P41" s="170" t="s">
        <v>111</v>
      </c>
      <c r="Q41" s="171"/>
      <c r="R41" s="172"/>
      <c r="S41" s="173"/>
      <c r="T41" s="174"/>
      <c r="U41" s="175">
        <f>IF(ISERROR(SUM(U13:U40)),NA(),IF(COUNT(U13:U40)=0,"",SUM(U13:U40)))</f>
      </c>
      <c r="V41" s="176">
        <f>IF(ISERROR(SUM(V13:V40)),NA(),IF(COUNT(V13:V40)=0,"",SUM(V13:V40)))</f>
      </c>
      <c r="W41" s="177"/>
      <c r="X41" s="175">
        <f>IF(ISERROR(SUM(X13:X40)),NA(),IF(COUNT(X13:X40)=0,"",SUM(X13:X40)))</f>
      </c>
      <c r="Y41" s="178">
        <f>IF(ISERROR(SUM(Y13:Y40)),NA(),IF(COUNT(Y13:Y40)=0,"",SUM(Y13:Y40)))</f>
      </c>
      <c r="Z41" s="179"/>
      <c r="AA41" s="180"/>
      <c r="AB41" s="6"/>
      <c r="AC41" s="7"/>
      <c r="AD41" s="181"/>
      <c r="AE41" s="182"/>
      <c r="AF41" s="7"/>
      <c r="AG41" s="181"/>
      <c r="AH41" s="182"/>
      <c r="AI41" s="7"/>
      <c r="AJ41" s="7"/>
      <c r="AK41" s="7"/>
    </row>
    <row r="42" spans="1:37" ht="18" customHeight="1">
      <c r="A42" s="12"/>
      <c r="B42" s="12"/>
      <c r="C42" s="12"/>
      <c r="D42" s="12"/>
      <c r="E42" s="12"/>
      <c r="F42" s="12"/>
      <c r="G42" s="12"/>
      <c r="H42" s="12"/>
      <c r="I42" s="12"/>
      <c r="J42" s="12"/>
      <c r="K42" s="13"/>
      <c r="L42" s="12"/>
      <c r="M42" s="13"/>
      <c r="N42" s="13"/>
      <c r="O42" s="6"/>
      <c r="P42" s="183">
        <v>29</v>
      </c>
      <c r="Q42" s="184" t="s">
        <v>112</v>
      </c>
      <c r="R42" s="185">
        <f>IF(T42="","",IF(AND(D16=3,K16=""),NA(),IF(OR(D16=1,D16=2,D16=3),VLOOKUP(D16,B25:D31,2),"")))</f>
      </c>
      <c r="S42" s="186" t="s">
        <v>113</v>
      </c>
      <c r="T42" s="187"/>
      <c r="U42" s="188">
        <f>IF(T42="","",ROUND(T42*Z42,0))</f>
      </c>
      <c r="V42" s="189">
        <f t="shared" si="6"/>
      </c>
      <c r="W42" s="190"/>
      <c r="X42" s="191"/>
      <c r="Y42" s="192"/>
      <c r="Z42" s="193">
        <f>IF(AND(T42="",W42=""),"",AD42)</f>
      </c>
      <c r="AA42" s="194">
        <f>IF(T42="","",AG42)</f>
      </c>
      <c r="AB42" s="6"/>
      <c r="AC42" s="7"/>
      <c r="AD42" s="195">
        <v>9.97</v>
      </c>
      <c r="AE42" s="196" t="s">
        <v>114</v>
      </c>
      <c r="AF42" s="7"/>
      <c r="AG42" s="197" t="e">
        <f>IF(AND(OR(D16=1,D16=2,D16=3),VLOOKUP($D$16,$B$25:$M$31,$F$8-15)=""),NA(),VLOOKUP($D$16,$B$25:$M$31,$F$8-15))</f>
        <v>#N/A</v>
      </c>
      <c r="AH42" s="198" t="s">
        <v>115</v>
      </c>
      <c r="AI42" s="7"/>
      <c r="AJ42" s="7"/>
      <c r="AK42" s="7"/>
    </row>
    <row r="43" spans="1:37" ht="18" customHeight="1">
      <c r="A43" s="78"/>
      <c r="B43" s="26" t="s">
        <v>116</v>
      </c>
      <c r="C43" s="37"/>
      <c r="D43" s="12"/>
      <c r="E43" s="12"/>
      <c r="F43" s="12"/>
      <c r="G43" s="12"/>
      <c r="H43" s="12"/>
      <c r="I43" s="12"/>
      <c r="J43" s="12"/>
      <c r="K43" s="13"/>
      <c r="L43" s="12"/>
      <c r="M43" s="13"/>
      <c r="N43" s="78"/>
      <c r="O43" s="6"/>
      <c r="P43" s="68">
        <v>30</v>
      </c>
      <c r="Q43" s="199" t="s">
        <v>117</v>
      </c>
      <c r="R43" s="200">
        <f>IF(T43="","",IF(AND(D16=3,K16=""),NA(),IF(OR(D16=1,D16=2,D16=3),VLOOKUP(D16,B25:D31,2),"")))</f>
      </c>
      <c r="S43" s="97" t="s">
        <v>113</v>
      </c>
      <c r="T43" s="88"/>
      <c r="U43" s="89">
        <f>IF(T43="","",ROUND(T43*Z43,0))</f>
      </c>
      <c r="V43" s="90">
        <f t="shared" si="6"/>
      </c>
      <c r="W43" s="201"/>
      <c r="X43" s="202"/>
      <c r="Y43" s="127"/>
      <c r="Z43" s="92">
        <f>IF(AND(T43="",W43=""),"",AD43)</f>
      </c>
      <c r="AA43" s="93">
        <f>IF(T43="","",AG43)</f>
      </c>
      <c r="AB43" s="6"/>
      <c r="AC43" s="7"/>
      <c r="AD43" s="72">
        <v>9.28</v>
      </c>
      <c r="AE43" s="73" t="s">
        <v>114</v>
      </c>
      <c r="AF43" s="7"/>
      <c r="AG43" s="203" t="e">
        <f>IF(AND(OR(D16=1,D16=2,D16=3),VLOOKUP($D$16,$B$25:$M$31,$F$8-15)=""),NA(),VLOOKUP($D$16,$B$25:$M$31,$F$8-15))</f>
        <v>#N/A</v>
      </c>
      <c r="AH43" s="204" t="s">
        <v>118</v>
      </c>
      <c r="AI43" s="7"/>
      <c r="AJ43" s="7"/>
      <c r="AK43" s="7"/>
    </row>
    <row r="44" spans="1:37" ht="18" customHeight="1">
      <c r="A44" s="78"/>
      <c r="B44" s="78"/>
      <c r="C44" s="78"/>
      <c r="D44" s="78"/>
      <c r="E44" s="78"/>
      <c r="F44" s="78"/>
      <c r="G44" s="12"/>
      <c r="H44" s="76" t="s">
        <v>119</v>
      </c>
      <c r="I44" s="78"/>
      <c r="J44" s="78"/>
      <c r="K44" s="13"/>
      <c r="L44" s="12"/>
      <c r="M44" s="13"/>
      <c r="N44" s="78"/>
      <c r="O44" s="6"/>
      <c r="P44" s="68">
        <v>31</v>
      </c>
      <c r="Q44" s="199" t="s">
        <v>120</v>
      </c>
      <c r="R44" s="200">
        <f>IF(T44="","",IF(AND(D18=7,K18=""),NA(),IF(OR(D18=4,D18=5,D18=6,D18=7),VLOOKUP(D18,B25:D31,2),"")))</f>
      </c>
      <c r="S44" s="97" t="s">
        <v>113</v>
      </c>
      <c r="T44" s="88"/>
      <c r="U44" s="89">
        <f>IF(T44="","",ROUND(T44*Z44,0))</f>
      </c>
      <c r="V44" s="90">
        <f t="shared" si="6"/>
      </c>
      <c r="W44" s="201"/>
      <c r="X44" s="202"/>
      <c r="Y44" s="127"/>
      <c r="Z44" s="92">
        <f>IF(AND(T44="",W44=""),"",AD44)</f>
      </c>
      <c r="AA44" s="93">
        <f>IF(T44="","",AG44)</f>
      </c>
      <c r="AB44" s="6"/>
      <c r="AC44" s="7"/>
      <c r="AD44" s="72">
        <v>9.76</v>
      </c>
      <c r="AE44" s="73" t="s">
        <v>114</v>
      </c>
      <c r="AF44" s="7"/>
      <c r="AG44" s="203" t="e">
        <f>IF(AND(OR(D18=4,D18=5,D18=6,D18=7),VLOOKUP($D$18,$B$25:$M$31,$F$8-15)=""),NA(),VLOOKUP($D$18,$B$25:$M$31,$F$8-15))</f>
        <v>#N/A</v>
      </c>
      <c r="AH44" s="204" t="s">
        <v>118</v>
      </c>
      <c r="AI44" s="346" t="s">
        <v>121</v>
      </c>
      <c r="AJ44" s="346"/>
      <c r="AK44" s="7"/>
    </row>
    <row r="45" spans="1:37" ht="18" customHeight="1">
      <c r="A45" s="78"/>
      <c r="B45" s="78" t="s">
        <v>102</v>
      </c>
      <c r="C45" s="78"/>
      <c r="D45" s="78"/>
      <c r="E45" s="39"/>
      <c r="F45" s="78" t="s">
        <v>122</v>
      </c>
      <c r="G45" s="12"/>
      <c r="H45" s="336"/>
      <c r="I45" s="336"/>
      <c r="J45" s="78" t="s">
        <v>123</v>
      </c>
      <c r="K45" s="13"/>
      <c r="L45" s="78" t="s">
        <v>124</v>
      </c>
      <c r="M45" s="13"/>
      <c r="N45" s="78"/>
      <c r="O45" s="6"/>
      <c r="P45" s="154">
        <v>32</v>
      </c>
      <c r="Q45" s="205" t="s">
        <v>52</v>
      </c>
      <c r="R45" s="206"/>
      <c r="S45" s="46" t="s">
        <v>113</v>
      </c>
      <c r="T45" s="207"/>
      <c r="U45" s="208"/>
      <c r="V45" s="209"/>
      <c r="W45" s="210"/>
      <c r="X45" s="211">
        <f>IF(W45="","",ROUND(W45*Z45,0))</f>
      </c>
      <c r="Y45" s="212">
        <f>IF(D20=3,W45*AA45,"")</f>
      </c>
      <c r="Z45" s="162">
        <f>IF(AND(T45="",W45=""),"",AD45)</f>
      </c>
      <c r="AA45" s="213">
        <f>IF(W45="","",AI45)</f>
      </c>
      <c r="AB45" s="6"/>
      <c r="AC45" s="7"/>
      <c r="AD45" s="166">
        <v>9.76</v>
      </c>
      <c r="AE45" s="167" t="s">
        <v>114</v>
      </c>
      <c r="AF45" s="7"/>
      <c r="AG45" s="214"/>
      <c r="AH45" s="215" t="s">
        <v>118</v>
      </c>
      <c r="AI45" s="216">
        <f>IF(AND(D20=3,L38=""),NA(),L38)</f>
      </c>
      <c r="AJ45" s="182" t="s">
        <v>118</v>
      </c>
      <c r="AK45" s="7"/>
    </row>
    <row r="46" spans="1:37" ht="18" customHeight="1">
      <c r="A46" s="78"/>
      <c r="B46" s="78"/>
      <c r="C46" s="78"/>
      <c r="D46" s="78"/>
      <c r="E46" s="13"/>
      <c r="F46" s="78"/>
      <c r="G46" s="12"/>
      <c r="H46" s="76" t="s">
        <v>119</v>
      </c>
      <c r="I46" s="78"/>
      <c r="J46" s="78"/>
      <c r="K46" s="13"/>
      <c r="L46" s="78"/>
      <c r="M46" s="13"/>
      <c r="N46" s="78"/>
      <c r="O46" s="6"/>
      <c r="P46" s="347" t="s">
        <v>111</v>
      </c>
      <c r="Q46" s="347"/>
      <c r="R46" s="217"/>
      <c r="S46" s="218" t="s">
        <v>113</v>
      </c>
      <c r="T46" s="176">
        <f>IF(COUNT(T42:T45)=0,"",SUM(T42:T45))</f>
      </c>
      <c r="U46" s="219">
        <f>IF(ISERROR(SUM(U42:U45)),NA(),IF(COUNT(U42:U45)=0,"",SUM(U42:U45)))</f>
      </c>
      <c r="V46" s="220">
        <f>IF(ISERROR(SUM(V42:V45)),NA(),IF(COUNT(V42:V45)=0,"",SUM(V42:V45)))</f>
      </c>
      <c r="W46" s="176">
        <f>IF(W45="","",W45)</f>
      </c>
      <c r="X46" s="175">
        <f>IF(X45="","",X45)</f>
      </c>
      <c r="Y46" s="178">
        <f>IF(Y45="","",Y45)</f>
      </c>
      <c r="Z46" s="179"/>
      <c r="AA46" s="180"/>
      <c r="AB46" s="6"/>
      <c r="AC46" s="7"/>
      <c r="AD46" s="181"/>
      <c r="AE46" s="182"/>
      <c r="AF46" s="7"/>
      <c r="AG46" s="181"/>
      <c r="AH46" s="182"/>
      <c r="AI46" s="7"/>
      <c r="AJ46" s="7"/>
      <c r="AK46" s="7"/>
    </row>
    <row r="47" spans="1:37" ht="18" customHeight="1">
      <c r="A47" s="78"/>
      <c r="B47" s="78" t="s">
        <v>107</v>
      </c>
      <c r="C47" s="78"/>
      <c r="D47" s="78"/>
      <c r="E47" s="39"/>
      <c r="F47" s="78" t="s">
        <v>122</v>
      </c>
      <c r="G47" s="12"/>
      <c r="H47" s="336"/>
      <c r="I47" s="336"/>
      <c r="J47" s="78" t="s">
        <v>123</v>
      </c>
      <c r="K47" s="13"/>
      <c r="L47" s="78" t="s">
        <v>124</v>
      </c>
      <c r="M47" s="13"/>
      <c r="N47" s="78"/>
      <c r="O47" s="6"/>
      <c r="P47" s="342" t="s">
        <v>125</v>
      </c>
      <c r="Q47" s="342"/>
      <c r="R47" s="342"/>
      <c r="S47" s="342"/>
      <c r="T47" s="343"/>
      <c r="U47" s="221" t="s">
        <v>96</v>
      </c>
      <c r="V47" s="222" t="s">
        <v>126</v>
      </c>
      <c r="W47" s="344"/>
      <c r="X47" s="221"/>
      <c r="Y47" s="222" t="s">
        <v>127</v>
      </c>
      <c r="Z47" s="338"/>
      <c r="AA47" s="339"/>
      <c r="AB47" s="6"/>
      <c r="AC47" s="7"/>
      <c r="AD47" s="7"/>
      <c r="AE47" s="7"/>
      <c r="AF47" s="7"/>
      <c r="AG47" s="7"/>
      <c r="AH47" s="7"/>
      <c r="AI47" s="7"/>
      <c r="AJ47" s="7"/>
      <c r="AK47" s="7"/>
    </row>
    <row r="48" spans="1:37" ht="18" customHeight="1">
      <c r="A48" s="78"/>
      <c r="B48" s="78"/>
      <c r="C48" s="78"/>
      <c r="D48" s="78"/>
      <c r="E48" s="13"/>
      <c r="F48" s="78"/>
      <c r="G48" s="12"/>
      <c r="H48" s="76" t="s">
        <v>119</v>
      </c>
      <c r="I48" s="78"/>
      <c r="J48" s="78"/>
      <c r="K48" s="13"/>
      <c r="L48" s="78"/>
      <c r="M48" s="13"/>
      <c r="N48" s="78"/>
      <c r="O48" s="6"/>
      <c r="P48" s="342"/>
      <c r="Q48" s="342"/>
      <c r="R48" s="342"/>
      <c r="S48" s="342"/>
      <c r="T48" s="343"/>
      <c r="U48" s="223">
        <f>IF(AND(U41="",U46=""),"",SUM(U41,U46))</f>
      </c>
      <c r="V48" s="224">
        <f>IF(AND(V41="",V46=""),"",SUM(V41,V46))</f>
      </c>
      <c r="W48" s="344"/>
      <c r="X48" s="223">
        <f>IF(AND(X41="",X46=""),"",SUM(X41,X46))</f>
      </c>
      <c r="Y48" s="223">
        <f>IF(AND(Y41="",Y46=""),"",SUM(Y41,Y46))</f>
      </c>
      <c r="Z48" s="338"/>
      <c r="AA48" s="339"/>
      <c r="AB48" s="6"/>
      <c r="AC48" s="7"/>
      <c r="AD48" s="7"/>
      <c r="AE48" s="7"/>
      <c r="AF48" s="7"/>
      <c r="AG48" s="7"/>
      <c r="AH48" s="7"/>
      <c r="AI48" s="7"/>
      <c r="AJ48" s="7"/>
      <c r="AK48" s="7"/>
    </row>
    <row r="49" spans="1:37" ht="18" customHeight="1">
      <c r="A49" s="78"/>
      <c r="B49" s="78" t="s">
        <v>108</v>
      </c>
      <c r="C49" s="78"/>
      <c r="D49" s="78"/>
      <c r="E49" s="39"/>
      <c r="F49" s="78" t="s">
        <v>122</v>
      </c>
      <c r="G49" s="12"/>
      <c r="H49" s="336"/>
      <c r="I49" s="336"/>
      <c r="J49" s="78" t="s">
        <v>123</v>
      </c>
      <c r="K49" s="13"/>
      <c r="L49" s="78" t="s">
        <v>124</v>
      </c>
      <c r="M49" s="13"/>
      <c r="N49" s="78"/>
      <c r="O49" s="6"/>
      <c r="P49" s="340" t="s">
        <v>128</v>
      </c>
      <c r="Q49" s="340"/>
      <c r="R49" s="340"/>
      <c r="S49" s="340"/>
      <c r="T49" s="341" t="s">
        <v>129</v>
      </c>
      <c r="U49" s="341"/>
      <c r="V49" s="341"/>
      <c r="W49" s="341"/>
      <c r="X49" s="341"/>
      <c r="Y49" s="341"/>
      <c r="Z49" s="225">
        <f>IF(U48="","",ROUND(U48*0.0258,0))</f>
      </c>
      <c r="AA49" s="226" t="s">
        <v>34</v>
      </c>
      <c r="AB49" s="6"/>
      <c r="AC49" s="7"/>
      <c r="AD49" s="7"/>
      <c r="AE49" s="7"/>
      <c r="AF49" s="7"/>
      <c r="AG49" s="7"/>
      <c r="AH49" s="7"/>
      <c r="AI49" s="7"/>
      <c r="AJ49" s="7"/>
      <c r="AK49" s="7"/>
    </row>
    <row r="50" spans="1:37" ht="18" customHeight="1">
      <c r="A50" s="78"/>
      <c r="B50" s="78"/>
      <c r="C50" s="78"/>
      <c r="D50" s="78"/>
      <c r="E50" s="13"/>
      <c r="F50" s="78"/>
      <c r="G50" s="12"/>
      <c r="H50" s="76" t="s">
        <v>119</v>
      </c>
      <c r="I50" s="78"/>
      <c r="J50" s="78"/>
      <c r="K50" s="13"/>
      <c r="L50" s="78"/>
      <c r="M50" s="13"/>
      <c r="N50" s="78"/>
      <c r="O50" s="6"/>
      <c r="P50" s="334" t="s">
        <v>130</v>
      </c>
      <c r="Q50" s="334"/>
      <c r="R50" s="334"/>
      <c r="S50" s="334"/>
      <c r="T50" s="227" t="s">
        <v>131</v>
      </c>
      <c r="U50" s="228"/>
      <c r="V50" s="229"/>
      <c r="W50" s="335"/>
      <c r="X50" s="335"/>
      <c r="Y50" s="335"/>
      <c r="Z50" s="230">
        <f>IF(AND(V48="",Y48=""),"",IF(Y48="",ROUNDDOWN(V48,0),ROUNDDOWN((V48-Y48),0)))</f>
      </c>
      <c r="AA50" s="231" t="s">
        <v>132</v>
      </c>
      <c r="AB50" s="6"/>
      <c r="AC50" s="7"/>
      <c r="AD50" s="7"/>
      <c r="AE50" s="7"/>
      <c r="AF50" s="7"/>
      <c r="AG50" s="7"/>
      <c r="AH50" s="7"/>
      <c r="AI50" s="7"/>
      <c r="AJ50" s="7"/>
      <c r="AK50" s="7"/>
    </row>
    <row r="51" spans="1:37" ht="18" customHeight="1">
      <c r="A51" s="78"/>
      <c r="B51" s="78" t="s">
        <v>109</v>
      </c>
      <c r="C51" s="78"/>
      <c r="D51" s="78"/>
      <c r="E51" s="39"/>
      <c r="F51" s="78" t="s">
        <v>133</v>
      </c>
      <c r="G51" s="12"/>
      <c r="H51" s="336"/>
      <c r="I51" s="336"/>
      <c r="J51" s="78" t="s">
        <v>123</v>
      </c>
      <c r="K51" s="13"/>
      <c r="L51" s="78" t="s">
        <v>124</v>
      </c>
      <c r="M51" s="13"/>
      <c r="N51" s="78"/>
      <c r="O51" s="6"/>
      <c r="P51" s="232"/>
      <c r="Q51" s="232"/>
      <c r="R51" s="232"/>
      <c r="S51" s="232"/>
      <c r="T51" s="233"/>
      <c r="U51" s="234"/>
      <c r="V51" s="33"/>
      <c r="W51" s="235"/>
      <c r="X51" s="235"/>
      <c r="Y51" s="235"/>
      <c r="Z51" s="236"/>
      <c r="AA51" s="33"/>
      <c r="AB51" s="6"/>
      <c r="AC51" s="7"/>
      <c r="AD51" s="7"/>
      <c r="AE51" s="7"/>
      <c r="AF51" s="7"/>
      <c r="AG51" s="7"/>
      <c r="AH51" s="7"/>
      <c r="AI51" s="7"/>
      <c r="AJ51" s="7"/>
      <c r="AK51" s="7"/>
    </row>
    <row r="52" spans="1:37" ht="18" customHeight="1">
      <c r="A52" s="78"/>
      <c r="B52" s="78"/>
      <c r="C52" s="78"/>
      <c r="D52" s="78"/>
      <c r="E52" s="12"/>
      <c r="F52" s="78"/>
      <c r="G52" s="78"/>
      <c r="H52" s="78"/>
      <c r="I52" s="78"/>
      <c r="J52" s="12"/>
      <c r="K52" s="13"/>
      <c r="L52" s="12"/>
      <c r="M52" s="13"/>
      <c r="N52" s="78"/>
      <c r="O52" s="6"/>
      <c r="P52" s="337" t="s">
        <v>134</v>
      </c>
      <c r="Q52" s="337"/>
      <c r="R52" s="337"/>
      <c r="S52" s="337"/>
      <c r="T52" s="337"/>
      <c r="U52" s="337"/>
      <c r="V52" s="337"/>
      <c r="W52" s="337"/>
      <c r="X52" s="337"/>
      <c r="Y52" s="337"/>
      <c r="Z52" s="337"/>
      <c r="AA52" s="337"/>
      <c r="AB52" s="6"/>
      <c r="AC52" s="7"/>
      <c r="AD52" s="237">
        <v>1</v>
      </c>
      <c r="AE52" s="237">
        <v>0</v>
      </c>
      <c r="AF52" s="237">
        <v>0</v>
      </c>
      <c r="AG52" s="7"/>
      <c r="AH52" s="7"/>
      <c r="AI52" s="7"/>
      <c r="AJ52" s="7"/>
      <c r="AK52" s="7"/>
    </row>
    <row r="53" spans="1:37" ht="18" customHeight="1">
      <c r="A53" s="78"/>
      <c r="B53" s="12" t="s">
        <v>135</v>
      </c>
      <c r="C53" s="12"/>
      <c r="D53" s="12"/>
      <c r="E53" s="78"/>
      <c r="F53" s="78"/>
      <c r="G53" s="78"/>
      <c r="H53" s="78"/>
      <c r="I53" s="78"/>
      <c r="J53" s="78"/>
      <c r="K53" s="78"/>
      <c r="L53" s="78"/>
      <c r="M53" s="81"/>
      <c r="N53" s="78"/>
      <c r="O53" s="6"/>
      <c r="P53" s="326" t="s">
        <v>136</v>
      </c>
      <c r="Q53" s="326"/>
      <c r="R53" s="326"/>
      <c r="S53" s="326"/>
      <c r="T53" s="326"/>
      <c r="U53" s="327" t="s">
        <v>137</v>
      </c>
      <c r="V53" s="327"/>
      <c r="W53" s="327"/>
      <c r="X53" s="327"/>
      <c r="Y53" s="328" t="s">
        <v>138</v>
      </c>
      <c r="Z53" s="328"/>
      <c r="AA53" s="328"/>
      <c r="AB53" s="6"/>
      <c r="AC53" s="7"/>
      <c r="AD53" s="237">
        <v>2</v>
      </c>
      <c r="AE53" s="237">
        <v>1</v>
      </c>
      <c r="AF53" s="237">
        <v>4</v>
      </c>
      <c r="AG53" s="7"/>
      <c r="AH53" s="7"/>
      <c r="AI53" s="7"/>
      <c r="AJ53" s="7"/>
      <c r="AK53" s="7"/>
    </row>
    <row r="54" spans="1:37" ht="21" customHeight="1">
      <c r="A54" s="78"/>
      <c r="B54" s="329" t="s">
        <v>139</v>
      </c>
      <c r="C54" s="329"/>
      <c r="D54" s="330" t="s">
        <v>140</v>
      </c>
      <c r="E54" s="330"/>
      <c r="F54" s="330"/>
      <c r="G54" s="330"/>
      <c r="H54" s="331" t="s">
        <v>87</v>
      </c>
      <c r="I54" s="332" t="s">
        <v>19</v>
      </c>
      <c r="J54" s="332" t="s">
        <v>141</v>
      </c>
      <c r="K54" s="332" t="s">
        <v>142</v>
      </c>
      <c r="L54" s="333" t="s">
        <v>90</v>
      </c>
      <c r="M54" s="333"/>
      <c r="N54" s="78"/>
      <c r="O54" s="6"/>
      <c r="P54" s="326"/>
      <c r="Q54" s="326"/>
      <c r="R54" s="326"/>
      <c r="S54" s="326"/>
      <c r="T54" s="326"/>
      <c r="U54" s="327"/>
      <c r="V54" s="327"/>
      <c r="W54" s="327"/>
      <c r="X54" s="327"/>
      <c r="Y54" s="328"/>
      <c r="Z54" s="328"/>
      <c r="AA54" s="328"/>
      <c r="AB54" s="6"/>
      <c r="AC54" s="7"/>
      <c r="AD54" s="237"/>
      <c r="AE54" s="237">
        <v>2</v>
      </c>
      <c r="AF54" s="237">
        <v>5</v>
      </c>
      <c r="AG54" s="7"/>
      <c r="AH54" s="7"/>
      <c r="AI54" s="7"/>
      <c r="AJ54" s="7"/>
      <c r="AK54" s="7"/>
    </row>
    <row r="55" spans="1:37" ht="21" customHeight="1">
      <c r="A55" s="78"/>
      <c r="B55" s="329"/>
      <c r="C55" s="329"/>
      <c r="D55" s="123" t="s">
        <v>23</v>
      </c>
      <c r="E55" s="319" t="s">
        <v>92</v>
      </c>
      <c r="F55" s="319"/>
      <c r="G55" s="238" t="s">
        <v>14</v>
      </c>
      <c r="H55" s="331"/>
      <c r="I55" s="332"/>
      <c r="J55" s="332"/>
      <c r="K55" s="332"/>
      <c r="L55" s="332"/>
      <c r="M55" s="333"/>
      <c r="N55" s="78"/>
      <c r="O55" s="6"/>
      <c r="P55" s="320" t="s">
        <v>143</v>
      </c>
      <c r="Q55" s="320"/>
      <c r="R55" s="321" t="s">
        <v>144</v>
      </c>
      <c r="S55" s="321"/>
      <c r="T55" s="321"/>
      <c r="U55" s="327"/>
      <c r="V55" s="327"/>
      <c r="W55" s="327"/>
      <c r="X55" s="327"/>
      <c r="Y55" s="328"/>
      <c r="Z55" s="328"/>
      <c r="AA55" s="328"/>
      <c r="AB55" s="6"/>
      <c r="AC55" s="7"/>
      <c r="AD55" s="237"/>
      <c r="AE55" s="237">
        <v>3</v>
      </c>
      <c r="AF55" s="237">
        <v>6</v>
      </c>
      <c r="AG55" s="7"/>
      <c r="AH55" s="7"/>
      <c r="AI55" s="7"/>
      <c r="AJ55" s="7"/>
      <c r="AK55" s="7"/>
    </row>
    <row r="56" spans="1:37" ht="18" customHeight="1">
      <c r="A56" s="78"/>
      <c r="B56" s="329"/>
      <c r="C56" s="329"/>
      <c r="D56" s="239" t="s">
        <v>95</v>
      </c>
      <c r="E56" s="322"/>
      <c r="F56" s="322"/>
      <c r="G56" s="240" t="s">
        <v>96</v>
      </c>
      <c r="H56" s="241" t="s">
        <v>145</v>
      </c>
      <c r="I56" s="242" t="s">
        <v>98</v>
      </c>
      <c r="J56" s="242" t="s">
        <v>146</v>
      </c>
      <c r="K56" s="242" t="s">
        <v>147</v>
      </c>
      <c r="L56" s="323" t="s">
        <v>148</v>
      </c>
      <c r="M56" s="323"/>
      <c r="N56" s="78"/>
      <c r="O56" s="6"/>
      <c r="P56" s="324"/>
      <c r="Q56" s="324"/>
      <c r="R56" s="325"/>
      <c r="S56" s="325"/>
      <c r="T56" s="325"/>
      <c r="U56" s="317"/>
      <c r="V56" s="317"/>
      <c r="W56" s="317"/>
      <c r="X56" s="243" t="s">
        <v>149</v>
      </c>
      <c r="Y56" s="318"/>
      <c r="Z56" s="318"/>
      <c r="AA56" s="244" t="s">
        <v>150</v>
      </c>
      <c r="AB56" s="6"/>
      <c r="AC56" s="7"/>
      <c r="AD56" s="245"/>
      <c r="AE56" s="245"/>
      <c r="AF56" s="237">
        <v>7</v>
      </c>
      <c r="AG56" s="7"/>
      <c r="AH56" s="7"/>
      <c r="AI56" s="7"/>
      <c r="AJ56" s="7"/>
      <c r="AK56" s="7"/>
    </row>
    <row r="57" spans="1:37" ht="18" customHeight="1">
      <c r="A57" s="78"/>
      <c r="B57" s="298" t="s">
        <v>102</v>
      </c>
      <c r="C57" s="298"/>
      <c r="D57" s="246"/>
      <c r="E57" s="299">
        <f>IF(AND($E$45=2,ISNUMBER($D57)),VLOOKUP($D57,$P$10:$AJ$50,2),"")</f>
      </c>
      <c r="F57" s="299"/>
      <c r="G57" s="247"/>
      <c r="H57" s="248">
        <f>IF(AND($E$45=2,ISNUMBER($D57)),VLOOKUP($D57,$P$10:$AJ$50,15),"")</f>
      </c>
      <c r="I57" s="249">
        <f>IF(AND($E$45=2,ISNUMBER($D57)),VLOOKUP($D57,$P$10:$AJ$50,18),"")</f>
      </c>
      <c r="J57" s="250">
        <f>IF(OR(D57="",G57=""),"",G57*H57*I57*(44/12))</f>
      </c>
      <c r="K57" s="304"/>
      <c r="L57" s="305">
        <f>IF(OR(COUNT(D57:D60)=0,COUNT(G57:G60)=0,K57=""),"",ROUND(SUM(J57:J60)/K57,4))</f>
      </c>
      <c r="M57" s="305"/>
      <c r="N57" s="78"/>
      <c r="O57" s="6"/>
      <c r="P57" s="314"/>
      <c r="Q57" s="314"/>
      <c r="R57" s="315"/>
      <c r="S57" s="315"/>
      <c r="T57" s="315"/>
      <c r="U57" s="316"/>
      <c r="V57" s="316"/>
      <c r="W57" s="316"/>
      <c r="X57" s="87" t="s">
        <v>149</v>
      </c>
      <c r="Y57" s="309"/>
      <c r="Z57" s="309"/>
      <c r="AA57" s="251" t="s">
        <v>150</v>
      </c>
      <c r="AB57" s="6"/>
      <c r="AC57" s="7"/>
      <c r="AD57" s="7"/>
      <c r="AE57" s="7"/>
      <c r="AF57" s="7"/>
      <c r="AG57" s="7"/>
      <c r="AH57" s="7"/>
      <c r="AI57" s="7"/>
      <c r="AJ57" s="7"/>
      <c r="AK57" s="7"/>
    </row>
    <row r="58" spans="1:37" ht="18" customHeight="1">
      <c r="A58" s="78"/>
      <c r="B58" s="252"/>
      <c r="C58" s="253"/>
      <c r="D58" s="254"/>
      <c r="E58" s="302">
        <f>IF(AND($E$45=2,ISNUMBER($D58)),VLOOKUP($D58,$P$10:$AJ$50,2),"")</f>
      </c>
      <c r="F58" s="302"/>
      <c r="G58" s="146"/>
      <c r="H58" s="147">
        <f>IF(AND($E$45=2,ISNUMBER($D58)),VLOOKUP($D58,$P$10:$AJ$50,15),"")</f>
      </c>
      <c r="I58" s="148">
        <f>IF(AND($E$45=2,ISNUMBER($D58)),VLOOKUP($D58,$P$10:$AJ$50,18),"")</f>
      </c>
      <c r="J58" s="255">
        <f aca="true" t="shared" si="7" ref="J58:J71">IF(OR(D58="",G58=""),"",G58*H58*I58*(44/12))</f>
      </c>
      <c r="K58" s="304"/>
      <c r="L58" s="305"/>
      <c r="M58" s="305"/>
      <c r="N58" s="78"/>
      <c r="O58" s="6"/>
      <c r="P58" s="314"/>
      <c r="Q58" s="314"/>
      <c r="R58" s="315"/>
      <c r="S58" s="315"/>
      <c r="T58" s="315"/>
      <c r="U58" s="316"/>
      <c r="V58" s="316"/>
      <c r="W58" s="316"/>
      <c r="X58" s="256" t="s">
        <v>149</v>
      </c>
      <c r="Y58" s="309"/>
      <c r="Z58" s="309"/>
      <c r="AA58" s="257" t="s">
        <v>150</v>
      </c>
      <c r="AB58" s="6"/>
      <c r="AC58" s="7"/>
      <c r="AD58" s="7"/>
      <c r="AE58" s="7"/>
      <c r="AF58" s="7"/>
      <c r="AG58" s="258"/>
      <c r="AH58" s="258"/>
      <c r="AI58" s="7"/>
      <c r="AJ58" s="7"/>
      <c r="AK58" s="7"/>
    </row>
    <row r="59" spans="1:37" ht="18" customHeight="1">
      <c r="A59" s="78"/>
      <c r="B59" s="252"/>
      <c r="C59" s="259"/>
      <c r="D59" s="254"/>
      <c r="E59" s="302">
        <f>IF(AND($E$45=2,ISNUMBER($D59)),VLOOKUP($D59,$P$10:$AJ$50,2),"")</f>
      </c>
      <c r="F59" s="302"/>
      <c r="G59" s="146"/>
      <c r="H59" s="147">
        <f>IF(AND($E$45=2,ISNUMBER($D59)),VLOOKUP($D59,$P$10:$AJ$50,15),"")</f>
      </c>
      <c r="I59" s="148">
        <f>IF(AND($E$45=2,ISNUMBER($D59)),VLOOKUP($D59,$P$10:$AJ$50,18),"")</f>
      </c>
      <c r="J59" s="255">
        <f t="shared" si="7"/>
      </c>
      <c r="K59" s="304"/>
      <c r="L59" s="305"/>
      <c r="M59" s="305"/>
      <c r="N59" s="78"/>
      <c r="O59" s="6"/>
      <c r="P59" s="310"/>
      <c r="Q59" s="310"/>
      <c r="R59" s="311"/>
      <c r="S59" s="311"/>
      <c r="T59" s="311"/>
      <c r="U59" s="312"/>
      <c r="V59" s="312"/>
      <c r="W59" s="312"/>
      <c r="X59" s="260" t="s">
        <v>149</v>
      </c>
      <c r="Y59" s="313"/>
      <c r="Z59" s="313"/>
      <c r="AA59" s="261" t="s">
        <v>150</v>
      </c>
      <c r="AB59" s="6"/>
      <c r="AC59" s="7"/>
      <c r="AD59" s="7"/>
      <c r="AE59" s="7"/>
      <c r="AF59" s="7"/>
      <c r="AG59" s="258"/>
      <c r="AH59" s="258"/>
      <c r="AI59" s="7"/>
      <c r="AJ59" s="7"/>
      <c r="AK59" s="7"/>
    </row>
    <row r="60" spans="1:37" ht="16.5" customHeight="1">
      <c r="A60" s="78"/>
      <c r="B60" s="262"/>
      <c r="C60" s="263" t="s">
        <v>151</v>
      </c>
      <c r="D60" s="264"/>
      <c r="E60" s="297">
        <f>IF(AND($E$45=2,ISNUMBER($D60)),VLOOKUP($D60,$P$10:$AJ$50,2),"")</f>
      </c>
      <c r="F60" s="297"/>
      <c r="G60" s="265"/>
      <c r="H60" s="266">
        <f>IF(AND($E$45=2,ISNUMBER($D60)),VLOOKUP($D60,$P$10:$AJ$50,15),"")</f>
      </c>
      <c r="I60" s="267">
        <f>IF(AND($E$45=2,ISNUMBER($D60)),VLOOKUP($D60,$P$10:$AJ$50,18),"")</f>
      </c>
      <c r="J60" s="268">
        <f>IF(OR(D60="",G60=""),"",G60*I60)</f>
      </c>
      <c r="K60" s="304"/>
      <c r="L60" s="305"/>
      <c r="M60" s="305"/>
      <c r="N60" s="78"/>
      <c r="O60" s="6"/>
      <c r="P60" s="306" t="s">
        <v>152</v>
      </c>
      <c r="Q60" s="306"/>
      <c r="R60" s="306"/>
      <c r="S60" s="306"/>
      <c r="T60" s="306"/>
      <c r="U60" s="306"/>
      <c r="V60" s="306"/>
      <c r="W60" s="306"/>
      <c r="X60" s="306"/>
      <c r="Y60" s="306"/>
      <c r="Z60" s="306"/>
      <c r="AA60" s="306"/>
      <c r="AB60" s="6"/>
      <c r="AC60" s="7"/>
      <c r="AD60" s="7"/>
      <c r="AE60" s="7"/>
      <c r="AF60" s="7"/>
      <c r="AG60" s="258"/>
      <c r="AH60" s="258"/>
      <c r="AI60" s="7"/>
      <c r="AJ60" s="7"/>
      <c r="AK60" s="7"/>
    </row>
    <row r="61" spans="1:37" ht="16.5" customHeight="1">
      <c r="A61" s="78"/>
      <c r="B61" s="307" t="s">
        <v>153</v>
      </c>
      <c r="C61" s="307"/>
      <c r="D61" s="269"/>
      <c r="E61" s="299">
        <f>IF(AND($E$47=2,ISNUMBER($D61)),VLOOKUP($D61,$P$10:$AJ$50,2),"")</f>
      </c>
      <c r="F61" s="299"/>
      <c r="G61" s="139"/>
      <c r="H61" s="140">
        <f>IF(AND($E$47=2,ISNUMBER($D61)),VLOOKUP($D61,$P$10:$AJ$50,15),"")</f>
      </c>
      <c r="I61" s="141">
        <f>IF(AND($E$47=2,ISNUMBER($D61)),VLOOKUP($D61,$P$10:$AJ$50,18),"")</f>
      </c>
      <c r="J61" s="270">
        <f t="shared" si="7"/>
      </c>
      <c r="K61" s="304"/>
      <c r="L61" s="305">
        <f>IF(OR(COUNT(D61:D64)=0,COUNT(G61:G64)=0,K61=""),"",ROUND(SUM(J61:J64)/K61,4))</f>
      </c>
      <c r="M61" s="305"/>
      <c r="N61" s="78"/>
      <c r="O61" s="6"/>
      <c r="P61" s="306"/>
      <c r="Q61" s="306"/>
      <c r="R61" s="306"/>
      <c r="S61" s="306"/>
      <c r="T61" s="306"/>
      <c r="U61" s="306"/>
      <c r="V61" s="306"/>
      <c r="W61" s="306"/>
      <c r="X61" s="306"/>
      <c r="Y61" s="306"/>
      <c r="Z61" s="306"/>
      <c r="AA61" s="306"/>
      <c r="AB61" s="6"/>
      <c r="AC61" s="7"/>
      <c r="AD61" s="7"/>
      <c r="AE61" s="7"/>
      <c r="AF61" s="7"/>
      <c r="AG61" s="258"/>
      <c r="AH61" s="258"/>
      <c r="AI61" s="7"/>
      <c r="AJ61" s="7"/>
      <c r="AK61" s="7"/>
    </row>
    <row r="62" spans="1:37" ht="16.5" customHeight="1">
      <c r="A62" s="78"/>
      <c r="B62" s="307"/>
      <c r="C62" s="307"/>
      <c r="D62" s="246"/>
      <c r="E62" s="302">
        <f>IF(AND($E$47=2,ISNUMBER($D62)),VLOOKUP($D62,$P$10:$AJ$50,2),"")</f>
      </c>
      <c r="F62" s="302"/>
      <c r="G62" s="247"/>
      <c r="H62" s="248">
        <f>IF(AND($E$47=2,ISNUMBER($D62)),VLOOKUP($D62,$P$10:$AJ$50,15),"")</f>
      </c>
      <c r="I62" s="249">
        <f>IF(AND($E$47=2,ISNUMBER($D62)),VLOOKUP($D62,$P$10:$AJ$50,18),"")</f>
      </c>
      <c r="J62" s="250">
        <f t="shared" si="7"/>
      </c>
      <c r="K62" s="304"/>
      <c r="L62" s="305"/>
      <c r="M62" s="305"/>
      <c r="N62" s="78"/>
      <c r="O62" s="6"/>
      <c r="P62" s="306"/>
      <c r="Q62" s="306"/>
      <c r="R62" s="306"/>
      <c r="S62" s="306"/>
      <c r="T62" s="306"/>
      <c r="U62" s="306"/>
      <c r="V62" s="306"/>
      <c r="W62" s="306"/>
      <c r="X62" s="306"/>
      <c r="Y62" s="306"/>
      <c r="Z62" s="306"/>
      <c r="AA62" s="306"/>
      <c r="AB62" s="6"/>
      <c r="AC62" s="7"/>
      <c r="AD62" s="7"/>
      <c r="AE62" s="7"/>
      <c r="AF62" s="7"/>
      <c r="AG62" s="258"/>
      <c r="AH62" s="258"/>
      <c r="AI62" s="7"/>
      <c r="AJ62" s="7"/>
      <c r="AK62" s="7"/>
    </row>
    <row r="63" spans="1:37" ht="24" customHeight="1">
      <c r="A63" s="78"/>
      <c r="B63" s="271"/>
      <c r="C63" s="272"/>
      <c r="D63" s="246"/>
      <c r="E63" s="302">
        <f>IF(AND($E$47=2,ISNUMBER($D63)),VLOOKUP($D63,$P$10:$AJ$50,2),"")</f>
      </c>
      <c r="F63" s="302"/>
      <c r="G63" s="247"/>
      <c r="H63" s="248">
        <f>IF(AND($E$47=2,ISNUMBER($D63)),VLOOKUP($D63,$P$10:$AJ$50,15),"")</f>
      </c>
      <c r="I63" s="249">
        <f>IF(AND($E$47=2,ISNUMBER($D63)),VLOOKUP($D63,$P$10:$AJ$50,18),"")</f>
      </c>
      <c r="J63" s="250">
        <f t="shared" si="7"/>
      </c>
      <c r="K63" s="304"/>
      <c r="L63" s="305"/>
      <c r="M63" s="305"/>
      <c r="N63" s="78"/>
      <c r="O63" s="6"/>
      <c r="P63" s="308" t="s">
        <v>154</v>
      </c>
      <c r="Q63" s="308"/>
      <c r="R63" s="308"/>
      <c r="S63" s="308"/>
      <c r="T63" s="308"/>
      <c r="U63" s="308"/>
      <c r="V63" s="308"/>
      <c r="W63" s="308"/>
      <c r="X63" s="308"/>
      <c r="Y63" s="308"/>
      <c r="Z63" s="308"/>
      <c r="AA63" s="308"/>
      <c r="AB63" s="6"/>
      <c r="AC63" s="7"/>
      <c r="AD63" s="7"/>
      <c r="AE63" s="7"/>
      <c r="AF63" s="7"/>
      <c r="AG63" s="258"/>
      <c r="AH63" s="258"/>
      <c r="AI63" s="7"/>
      <c r="AJ63" s="7"/>
      <c r="AK63" s="7"/>
    </row>
    <row r="64" spans="1:37" ht="18" customHeight="1">
      <c r="A64" s="78"/>
      <c r="B64" s="273"/>
      <c r="C64" s="263" t="s">
        <v>151</v>
      </c>
      <c r="D64" s="264"/>
      <c r="E64" s="297">
        <f>IF(AND($E$47=2,ISNUMBER($D64)),VLOOKUP($D64,$P$10:$AJ$50,2),"")</f>
      </c>
      <c r="F64" s="297"/>
      <c r="G64" s="265"/>
      <c r="H64" s="266">
        <f>IF(AND($E$47=2,ISNUMBER($D64)),VLOOKUP($D64,$P$10:$AJ$50,15),"")</f>
      </c>
      <c r="I64" s="267">
        <f>IF(AND($E$47=2,ISNUMBER($D64)),VLOOKUP($D64,$P$10:$AJ$50,18),"")</f>
      </c>
      <c r="J64" s="268">
        <f>IF(OR(D64="",G64=""),"",G64*I64)</f>
      </c>
      <c r="K64" s="304"/>
      <c r="L64" s="305"/>
      <c r="M64" s="305"/>
      <c r="N64" s="78"/>
      <c r="O64" s="6"/>
      <c r="P64" s="6"/>
      <c r="Q64" s="6"/>
      <c r="R64" s="6"/>
      <c r="S64" s="6"/>
      <c r="T64" s="6"/>
      <c r="U64" s="6"/>
      <c r="V64" s="6"/>
      <c r="W64" s="6"/>
      <c r="X64" s="6"/>
      <c r="Y64" s="6"/>
      <c r="Z64" s="6"/>
      <c r="AA64" s="6"/>
      <c r="AB64" s="6"/>
      <c r="AC64" s="7"/>
      <c r="AD64" s="7"/>
      <c r="AE64" s="7"/>
      <c r="AF64" s="7"/>
      <c r="AG64" s="7"/>
      <c r="AH64" s="7"/>
      <c r="AI64" s="7"/>
      <c r="AJ64" s="7"/>
      <c r="AK64" s="7"/>
    </row>
    <row r="65" spans="1:37" ht="18" customHeight="1">
      <c r="A65" s="78"/>
      <c r="B65" s="298" t="s">
        <v>108</v>
      </c>
      <c r="C65" s="298"/>
      <c r="D65" s="269"/>
      <c r="E65" s="299">
        <f>IF(AND($E$49=2,ISNUMBER($D65)),VLOOKUP($D65,$P$10:$AJ$50,2),"")</f>
      </c>
      <c r="F65" s="299"/>
      <c r="G65" s="139"/>
      <c r="H65" s="140">
        <f>IF(AND($E$49=2,ISNUMBER($D65)),VLOOKUP($D65,$P$10:$AJ$50,15),"")</f>
      </c>
      <c r="I65" s="141">
        <f>IF(AND($E$49=2,ISNUMBER($D65)),VLOOKUP($D65,$P$10:$AJ$50,18),"")</f>
      </c>
      <c r="J65" s="270">
        <f t="shared" si="7"/>
      </c>
      <c r="K65" s="304"/>
      <c r="L65" s="305">
        <f>IF(OR(COUNT(D65:D68)=0,COUNT(G65:G68)=0,K65=""),"",ROUND(SUM(J65:J68)/K65,4))</f>
      </c>
      <c r="M65" s="305"/>
      <c r="N65" s="78"/>
      <c r="O65" s="6"/>
      <c r="P65" s="6"/>
      <c r="Q65" s="6"/>
      <c r="R65" s="6"/>
      <c r="S65" s="6"/>
      <c r="T65" s="6"/>
      <c r="U65" s="6"/>
      <c r="V65" s="6"/>
      <c r="W65" s="6"/>
      <c r="X65" s="6"/>
      <c r="Y65" s="6"/>
      <c r="Z65" s="6"/>
      <c r="AA65" s="6"/>
      <c r="AB65" s="6"/>
      <c r="AC65" s="7"/>
      <c r="AD65" s="7"/>
      <c r="AE65" s="7"/>
      <c r="AF65" s="7"/>
      <c r="AG65" s="7"/>
      <c r="AH65" s="7"/>
      <c r="AI65" s="7"/>
      <c r="AJ65" s="7"/>
      <c r="AK65" s="7"/>
    </row>
    <row r="66" spans="1:37" ht="18" customHeight="1">
      <c r="A66" s="78"/>
      <c r="B66" s="252"/>
      <c r="C66" s="253"/>
      <c r="D66" s="254"/>
      <c r="E66" s="302">
        <f>IF(AND($E$49=2,ISNUMBER($D66)),VLOOKUP($D66,$P$10:$AJ$50,2),"")</f>
      </c>
      <c r="F66" s="302"/>
      <c r="G66" s="146"/>
      <c r="H66" s="147">
        <f>IF(AND($E$49=2,ISNUMBER($D66)),VLOOKUP($D66,$P$10:$AJ$50,15),"")</f>
      </c>
      <c r="I66" s="148">
        <f>IF(AND($E$49=2,ISNUMBER($D66)),VLOOKUP($D66,$P$10:$AJ$50,18),"")</f>
      </c>
      <c r="J66" s="255">
        <f t="shared" si="7"/>
      </c>
      <c r="K66" s="304"/>
      <c r="L66" s="305"/>
      <c r="M66" s="305"/>
      <c r="N66" s="78"/>
      <c r="O66" s="6"/>
      <c r="P66" s="6" t="s">
        <v>155</v>
      </c>
      <c r="Q66" s="6"/>
      <c r="R66" s="6"/>
      <c r="S66" s="6"/>
      <c r="T66" s="6"/>
      <c r="U66" s="6"/>
      <c r="V66" s="6"/>
      <c r="W66" s="6"/>
      <c r="X66" s="6"/>
      <c r="Y66" s="6"/>
      <c r="Z66" s="6"/>
      <c r="AA66" s="6"/>
      <c r="AB66" s="6"/>
      <c r="AC66" s="7"/>
      <c r="AD66" s="7"/>
      <c r="AE66" s="7"/>
      <c r="AF66" s="7"/>
      <c r="AG66" s="7"/>
      <c r="AH66" s="7"/>
      <c r="AI66" s="7"/>
      <c r="AJ66" s="7"/>
      <c r="AK66" s="7"/>
    </row>
    <row r="67" spans="1:37" ht="18" customHeight="1">
      <c r="A67" s="78"/>
      <c r="B67" s="252"/>
      <c r="C67" s="259"/>
      <c r="D67" s="254"/>
      <c r="E67" s="302">
        <f>IF(AND($E$49=2,ISNUMBER($D67)),VLOOKUP($D67,$P$10:$AJ$50,2),"")</f>
      </c>
      <c r="F67" s="302"/>
      <c r="G67" s="146"/>
      <c r="H67" s="147">
        <f>IF(AND($E$49=2,ISNUMBER($D67)),VLOOKUP($D67,$P$10:$AJ$50,15),"")</f>
      </c>
      <c r="I67" s="148">
        <f>IF(AND($E$49=2,ISNUMBER($D67)),VLOOKUP($D67,$P$10:$AJ$50,18),"")</f>
      </c>
      <c r="J67" s="255">
        <f t="shared" si="7"/>
      </c>
      <c r="K67" s="304"/>
      <c r="L67" s="305"/>
      <c r="M67" s="305"/>
      <c r="N67" s="78"/>
      <c r="O67" s="6"/>
      <c r="P67" s="6"/>
      <c r="Q67" s="15" t="s">
        <v>156</v>
      </c>
      <c r="R67" s="295" t="s">
        <v>177</v>
      </c>
      <c r="S67" s="296"/>
      <c r="T67" s="296"/>
      <c r="U67" s="296"/>
      <c r="V67" s="296"/>
      <c r="W67" s="296"/>
      <c r="X67" s="6"/>
      <c r="Y67" s="6"/>
      <c r="Z67" s="6"/>
      <c r="AA67" s="6"/>
      <c r="AB67" s="6"/>
      <c r="AC67" s="7"/>
      <c r="AD67" s="7"/>
      <c r="AE67" s="7"/>
      <c r="AF67" s="7"/>
      <c r="AG67" s="7"/>
      <c r="AH67" s="7"/>
      <c r="AI67" s="7"/>
      <c r="AJ67" s="7"/>
      <c r="AK67" s="7"/>
    </row>
    <row r="68" spans="1:37" ht="18" customHeight="1">
      <c r="A68" s="78"/>
      <c r="B68" s="262"/>
      <c r="C68" s="274" t="s">
        <v>151</v>
      </c>
      <c r="D68" s="275"/>
      <c r="E68" s="297">
        <f>IF(AND($E$49=2,ISNUMBER($D68)),VLOOKUP($D68,$P$10:$AJ$50,2),"")</f>
      </c>
      <c r="F68" s="297"/>
      <c r="G68" s="276"/>
      <c r="H68" s="277">
        <f>IF(AND($E$49=2,ISNUMBER($D68)),VLOOKUP($D68,$P$10:$AJ$50,15),"")</f>
      </c>
      <c r="I68" s="278">
        <f>IF(AND($E$49=2,ISNUMBER($D68)),VLOOKUP($D68,$P$10:$AJ$50,18),"")</f>
      </c>
      <c r="J68" s="279">
        <f>IF(OR(D68="",G68=""),"",G68*I68)</f>
      </c>
      <c r="K68" s="304"/>
      <c r="L68" s="305"/>
      <c r="M68" s="305"/>
      <c r="N68" s="78"/>
      <c r="O68" s="6"/>
      <c r="P68" s="6"/>
      <c r="Q68" s="6"/>
      <c r="R68" s="6"/>
      <c r="S68" s="6"/>
      <c r="T68" s="6"/>
      <c r="U68" s="6"/>
      <c r="V68" s="6"/>
      <c r="W68" s="6"/>
      <c r="X68" s="6"/>
      <c r="Y68" s="6"/>
      <c r="Z68" s="6"/>
      <c r="AA68" s="6"/>
      <c r="AB68" s="6"/>
      <c r="AC68" s="7"/>
      <c r="AD68" s="7"/>
      <c r="AE68" s="7"/>
      <c r="AF68" s="7"/>
      <c r="AG68" s="7"/>
      <c r="AH68" s="7"/>
      <c r="AI68" s="7"/>
      <c r="AJ68" s="7"/>
      <c r="AK68" s="7"/>
    </row>
    <row r="69" spans="1:37" ht="18" customHeight="1">
      <c r="A69" s="78"/>
      <c r="B69" s="298" t="s">
        <v>109</v>
      </c>
      <c r="C69" s="298"/>
      <c r="D69" s="138"/>
      <c r="E69" s="299">
        <f>IF(AND($E$51=2,ISNUMBER($D69)),VLOOKUP($D69,$P$10:$AJ$50,2),"")</f>
      </c>
      <c r="F69" s="299"/>
      <c r="G69" s="280"/>
      <c r="H69" s="281">
        <f>IF(AND($E$51=2,ISNUMBER($D69)),VLOOKUP($D69,$P$10:$AJ$50,15),"")</f>
      </c>
      <c r="I69" s="141">
        <f>IF(AND($E$51=2,ISNUMBER($D69)),VLOOKUP($D69,$P$10:$AJ$50,18),"")</f>
      </c>
      <c r="J69" s="270">
        <f t="shared" si="7"/>
      </c>
      <c r="K69" s="300"/>
      <c r="L69" s="301">
        <f>IF(OR(COUNT(D69:D72)=0,COUNT(G69:G72)=0,K69=""),"",ROUND(SUM(J69:J72)/K69,4))</f>
      </c>
      <c r="M69" s="301"/>
      <c r="N69" s="78"/>
      <c r="O69" s="6"/>
      <c r="P69" s="6"/>
      <c r="Q69" s="6"/>
      <c r="R69" s="6"/>
      <c r="S69" s="6"/>
      <c r="T69" s="6"/>
      <c r="U69" s="6"/>
      <c r="V69" s="6"/>
      <c r="W69" s="6"/>
      <c r="X69" s="6"/>
      <c r="Y69" s="6"/>
      <c r="Z69" s="6"/>
      <c r="AA69" s="6"/>
      <c r="AB69" s="6"/>
      <c r="AC69" s="7"/>
      <c r="AD69" s="7"/>
      <c r="AE69" s="7"/>
      <c r="AF69" s="7"/>
      <c r="AG69" s="7"/>
      <c r="AH69" s="7"/>
      <c r="AI69" s="7"/>
      <c r="AJ69" s="7"/>
      <c r="AK69" s="7"/>
    </row>
    <row r="70" spans="1:37" ht="18" customHeight="1">
      <c r="A70" s="78"/>
      <c r="B70" s="252"/>
      <c r="C70" s="253"/>
      <c r="D70" s="145"/>
      <c r="E70" s="302">
        <f>IF(AND($E$51=2,ISNUMBER($D70)),VLOOKUP($D70,$P$10:$AJ$50,2),"")</f>
      </c>
      <c r="F70" s="302"/>
      <c r="G70" s="282"/>
      <c r="H70" s="283">
        <f>IF(AND($E$51=2,ISNUMBER($D70)),VLOOKUP($D70,$P$10:$AJ$50,15),"")</f>
      </c>
      <c r="I70" s="148">
        <f>IF(AND($E$51=2,ISNUMBER($D70)),VLOOKUP($D70,$P$10:$AJ$50,18),"")</f>
      </c>
      <c r="J70" s="255">
        <f t="shared" si="7"/>
      </c>
      <c r="K70" s="300"/>
      <c r="L70" s="301"/>
      <c r="M70" s="301"/>
      <c r="N70" s="78"/>
      <c r="O70" s="6"/>
      <c r="P70" s="6"/>
      <c r="Q70" s="6"/>
      <c r="R70" s="6"/>
      <c r="S70" s="6"/>
      <c r="T70" s="6"/>
      <c r="U70" s="6"/>
      <c r="V70" s="6"/>
      <c r="W70" s="6"/>
      <c r="X70" s="6"/>
      <c r="Y70" s="6"/>
      <c r="Z70" s="6"/>
      <c r="AA70" s="6"/>
      <c r="AB70" s="6"/>
      <c r="AC70" s="7"/>
      <c r="AD70" s="7"/>
      <c r="AE70" s="7"/>
      <c r="AF70" s="7"/>
      <c r="AG70" s="7"/>
      <c r="AH70" s="7"/>
      <c r="AI70" s="7"/>
      <c r="AJ70" s="7"/>
      <c r="AK70" s="7"/>
    </row>
    <row r="71" spans="1:37" ht="18" customHeight="1">
      <c r="A71" s="78"/>
      <c r="B71" s="252"/>
      <c r="C71" s="259"/>
      <c r="D71" s="145"/>
      <c r="E71" s="302">
        <f>IF(AND($E$51=2,ISNUMBER($D71)),VLOOKUP($D71,$P$10:$AJ$50,2),"")</f>
      </c>
      <c r="F71" s="302"/>
      <c r="G71" s="282"/>
      <c r="H71" s="283">
        <f>IF(AND($E$51=2,ISNUMBER($D71)),VLOOKUP($D71,$P$10:$AJ$50,15),"")</f>
      </c>
      <c r="I71" s="148">
        <f>IF(AND($E$51=2,ISNUMBER($D71)),VLOOKUP($D71,$P$10:$AJ$50,18),"")</f>
      </c>
      <c r="J71" s="255">
        <f t="shared" si="7"/>
      </c>
      <c r="K71" s="300"/>
      <c r="L71" s="301"/>
      <c r="M71" s="301"/>
      <c r="N71" s="78"/>
      <c r="O71" s="6"/>
      <c r="P71" s="6"/>
      <c r="Q71" s="6"/>
      <c r="R71" s="6"/>
      <c r="S71" s="6"/>
      <c r="T71" s="6"/>
      <c r="U71" s="6"/>
      <c r="V71" s="6"/>
      <c r="W71" s="6"/>
      <c r="X71" s="6"/>
      <c r="Y71" s="6"/>
      <c r="Z71" s="6"/>
      <c r="AA71" s="6"/>
      <c r="AB71" s="6"/>
      <c r="AC71" s="7"/>
      <c r="AD71" s="7"/>
      <c r="AE71" s="7"/>
      <c r="AF71" s="7"/>
      <c r="AG71" s="7"/>
      <c r="AH71" s="7"/>
      <c r="AI71" s="7"/>
      <c r="AJ71" s="7"/>
      <c r="AK71" s="7"/>
    </row>
    <row r="72" spans="1:37" ht="18" customHeight="1">
      <c r="A72" s="78"/>
      <c r="B72" s="284"/>
      <c r="C72" s="285" t="s">
        <v>151</v>
      </c>
      <c r="D72" s="286"/>
      <c r="E72" s="303">
        <f>IF(AND($E$51=2,ISNUMBER($D72)),VLOOKUP($D72,$P$10:$AJ$50,2),"")</f>
      </c>
      <c r="F72" s="303"/>
      <c r="G72" s="287"/>
      <c r="H72" s="288">
        <f>IF(AND($E$51=2,ISNUMBER($D72)),VLOOKUP($D72,$P$10:$AJ$50,15),"")</f>
      </c>
      <c r="I72" s="289">
        <f>IF(AND($E$51=2,ISNUMBER($D72)),VLOOKUP($D72,$P$10:$AJ$50,18),"")</f>
      </c>
      <c r="J72" s="290">
        <f>IF(OR(D72="",G72=""),"",G72*I72)</f>
      </c>
      <c r="K72" s="300"/>
      <c r="L72" s="301"/>
      <c r="M72" s="301"/>
      <c r="N72" s="78"/>
      <c r="O72" s="6"/>
      <c r="P72" s="6"/>
      <c r="Q72" s="6"/>
      <c r="R72" s="6"/>
      <c r="S72" s="6"/>
      <c r="T72" s="6"/>
      <c r="U72" s="6"/>
      <c r="V72" s="6"/>
      <c r="W72" s="6"/>
      <c r="X72" s="6"/>
      <c r="Y72" s="6"/>
      <c r="Z72" s="6"/>
      <c r="AA72" s="6"/>
      <c r="AB72" s="6"/>
      <c r="AC72" s="7"/>
      <c r="AD72" s="7"/>
      <c r="AE72" s="7"/>
      <c r="AF72" s="7"/>
      <c r="AG72" s="7"/>
      <c r="AH72" s="7"/>
      <c r="AI72" s="7"/>
      <c r="AJ72" s="7"/>
      <c r="AK72" s="7"/>
    </row>
    <row r="73" spans="1:37" ht="18" customHeight="1">
      <c r="A73" s="78"/>
      <c r="B73" s="169" t="s">
        <v>157</v>
      </c>
      <c r="C73" s="78"/>
      <c r="D73" s="78"/>
      <c r="E73" s="78"/>
      <c r="F73" s="78"/>
      <c r="G73" s="78"/>
      <c r="H73" s="78"/>
      <c r="I73" s="78"/>
      <c r="J73" s="78"/>
      <c r="K73" s="78"/>
      <c r="L73" s="78"/>
      <c r="M73" s="78"/>
      <c r="N73" s="78"/>
      <c r="O73" s="6"/>
      <c r="P73" s="6"/>
      <c r="Q73" s="6"/>
      <c r="R73" s="6"/>
      <c r="S73" s="6"/>
      <c r="T73" s="6"/>
      <c r="U73" s="6"/>
      <c r="V73" s="6"/>
      <c r="W73" s="6"/>
      <c r="X73" s="6"/>
      <c r="Y73" s="6"/>
      <c r="Z73" s="6"/>
      <c r="AA73" s="6"/>
      <c r="AB73" s="6"/>
      <c r="AC73" s="7"/>
      <c r="AD73" s="7"/>
      <c r="AE73" s="7"/>
      <c r="AF73" s="7"/>
      <c r="AG73" s="7"/>
      <c r="AH73" s="7"/>
      <c r="AI73" s="7"/>
      <c r="AJ73" s="7"/>
      <c r="AK73" s="7"/>
    </row>
    <row r="74" spans="1:37" ht="18" customHeight="1">
      <c r="A74" s="78"/>
      <c r="B74" s="12"/>
      <c r="C74" s="12"/>
      <c r="D74" s="12"/>
      <c r="E74" s="12"/>
      <c r="F74" s="12"/>
      <c r="G74" s="12"/>
      <c r="H74" s="12"/>
      <c r="I74" s="12"/>
      <c r="J74" s="12"/>
      <c r="K74" s="13"/>
      <c r="L74" s="12"/>
      <c r="M74" s="13"/>
      <c r="N74" s="78"/>
      <c r="O74" s="6"/>
      <c r="P74" s="6"/>
      <c r="Q74" s="6"/>
      <c r="R74" s="6"/>
      <c r="S74" s="6"/>
      <c r="T74" s="6"/>
      <c r="U74" s="6"/>
      <c r="V74" s="6"/>
      <c r="W74" s="6"/>
      <c r="X74" s="6"/>
      <c r="Y74" s="6"/>
      <c r="Z74" s="6"/>
      <c r="AA74" s="6"/>
      <c r="AB74" s="6"/>
      <c r="AC74" s="7"/>
      <c r="AD74" s="7"/>
      <c r="AE74" s="7"/>
      <c r="AF74" s="7"/>
      <c r="AG74" s="7"/>
      <c r="AH74" s="7"/>
      <c r="AI74" s="7"/>
      <c r="AJ74" s="7"/>
      <c r="AK74" s="7"/>
    </row>
  </sheetData>
  <sheetProtection password="D9BA" sheet="1" selectLockedCells="1"/>
  <mergeCells count="127">
    <mergeCell ref="B8:D9"/>
    <mergeCell ref="E8:E9"/>
    <mergeCell ref="F8:F9"/>
    <mergeCell ref="G8:G9"/>
    <mergeCell ref="B2:E3"/>
    <mergeCell ref="P6:Y6"/>
    <mergeCell ref="P7:S7"/>
    <mergeCell ref="T7:AA7"/>
    <mergeCell ref="H8:N9"/>
    <mergeCell ref="P8:S8"/>
    <mergeCell ref="V8:AA8"/>
    <mergeCell ref="P10:Q10"/>
    <mergeCell ref="T10:V10"/>
    <mergeCell ref="W10:Y10"/>
    <mergeCell ref="K18:M18"/>
    <mergeCell ref="G21:H21"/>
    <mergeCell ref="B23:D23"/>
    <mergeCell ref="B24:D24"/>
    <mergeCell ref="AD10:AE12"/>
    <mergeCell ref="AG10:AH12"/>
    <mergeCell ref="J11:M11"/>
    <mergeCell ref="K16:M16"/>
    <mergeCell ref="C29:D29"/>
    <mergeCell ref="C30:D30"/>
    <mergeCell ref="C31:D31"/>
    <mergeCell ref="B35:G35"/>
    <mergeCell ref="C25:D25"/>
    <mergeCell ref="C26:D26"/>
    <mergeCell ref="C27:D27"/>
    <mergeCell ref="C28:D28"/>
    <mergeCell ref="L35:M36"/>
    <mergeCell ref="B36:C36"/>
    <mergeCell ref="D36:F36"/>
    <mergeCell ref="AI36:AJ36"/>
    <mergeCell ref="H35:H36"/>
    <mergeCell ref="I35:I36"/>
    <mergeCell ref="J35:J36"/>
    <mergeCell ref="K35:K36"/>
    <mergeCell ref="B37:C37"/>
    <mergeCell ref="D37:F37"/>
    <mergeCell ref="L37:M37"/>
    <mergeCell ref="B38:C38"/>
    <mergeCell ref="D38:F38"/>
    <mergeCell ref="K38:K40"/>
    <mergeCell ref="L38:M40"/>
    <mergeCell ref="B39:C39"/>
    <mergeCell ref="D39:F39"/>
    <mergeCell ref="B40:C40"/>
    <mergeCell ref="P47:S48"/>
    <mergeCell ref="T47:T48"/>
    <mergeCell ref="W47:W48"/>
    <mergeCell ref="D40:F40"/>
    <mergeCell ref="AI44:AJ44"/>
    <mergeCell ref="H45:I45"/>
    <mergeCell ref="P46:Q46"/>
    <mergeCell ref="P50:S50"/>
    <mergeCell ref="W50:Y50"/>
    <mergeCell ref="H51:I51"/>
    <mergeCell ref="P52:AA52"/>
    <mergeCell ref="Z47:Z48"/>
    <mergeCell ref="AA47:AA48"/>
    <mergeCell ref="H49:I49"/>
    <mergeCell ref="P49:S49"/>
    <mergeCell ref="T49:Y49"/>
    <mergeCell ref="H47:I47"/>
    <mergeCell ref="P53:T54"/>
    <mergeCell ref="U53:X55"/>
    <mergeCell ref="Y53:AA55"/>
    <mergeCell ref="B54:C56"/>
    <mergeCell ref="D54:G54"/>
    <mergeCell ref="H54:H55"/>
    <mergeCell ref="I54:I55"/>
    <mergeCell ref="J54:J55"/>
    <mergeCell ref="K54:K55"/>
    <mergeCell ref="L54:M55"/>
    <mergeCell ref="E55:F55"/>
    <mergeCell ref="P55:Q55"/>
    <mergeCell ref="R55:T55"/>
    <mergeCell ref="E56:F56"/>
    <mergeCell ref="L56:M56"/>
    <mergeCell ref="P56:Q56"/>
    <mergeCell ref="R56:T56"/>
    <mergeCell ref="U56:W56"/>
    <mergeCell ref="Y56:Z56"/>
    <mergeCell ref="B57:C57"/>
    <mergeCell ref="E57:F57"/>
    <mergeCell ref="K57:K60"/>
    <mergeCell ref="L57:M60"/>
    <mergeCell ref="P57:Q57"/>
    <mergeCell ref="R57:T57"/>
    <mergeCell ref="U57:W57"/>
    <mergeCell ref="Y57:Z57"/>
    <mergeCell ref="Y58:Z58"/>
    <mergeCell ref="E59:F59"/>
    <mergeCell ref="P59:Q59"/>
    <mergeCell ref="R59:T59"/>
    <mergeCell ref="U59:W59"/>
    <mergeCell ref="Y59:Z59"/>
    <mergeCell ref="E58:F58"/>
    <mergeCell ref="P58:Q58"/>
    <mergeCell ref="R58:T58"/>
    <mergeCell ref="U58:W58"/>
    <mergeCell ref="E60:F60"/>
    <mergeCell ref="P60:AA62"/>
    <mergeCell ref="B61:C62"/>
    <mergeCell ref="E61:F61"/>
    <mergeCell ref="K61:K64"/>
    <mergeCell ref="L61:M64"/>
    <mergeCell ref="E62:F62"/>
    <mergeCell ref="E63:F63"/>
    <mergeCell ref="P63:AA63"/>
    <mergeCell ref="E64:F64"/>
    <mergeCell ref="B65:C65"/>
    <mergeCell ref="E65:F65"/>
    <mergeCell ref="K65:K68"/>
    <mergeCell ref="L65:M68"/>
    <mergeCell ref="E66:F66"/>
    <mergeCell ref="E67:F67"/>
    <mergeCell ref="R67:W67"/>
    <mergeCell ref="E68:F68"/>
    <mergeCell ref="B69:C69"/>
    <mergeCell ref="E69:F69"/>
    <mergeCell ref="K69:K72"/>
    <mergeCell ref="L69:M72"/>
    <mergeCell ref="E70:F70"/>
    <mergeCell ref="E71:F71"/>
    <mergeCell ref="E72:F72"/>
  </mergeCells>
  <conditionalFormatting sqref="K15">
    <cfRule type="expression" priority="1" dxfId="46" stopIfTrue="1">
      <formula>$D$16=3</formula>
    </cfRule>
  </conditionalFormatting>
  <conditionalFormatting sqref="K16:M16">
    <cfRule type="expression" priority="2" dxfId="47" stopIfTrue="1">
      <formula>$D$16=3</formula>
    </cfRule>
  </conditionalFormatting>
  <conditionalFormatting sqref="K18:M18">
    <cfRule type="expression" priority="3" dxfId="47" stopIfTrue="1">
      <formula>$D$18=7</formula>
    </cfRule>
  </conditionalFormatting>
  <conditionalFormatting sqref="K17">
    <cfRule type="expression" priority="4" dxfId="46" stopIfTrue="1">
      <formula>$D$18=7</formula>
    </cfRule>
  </conditionalFormatting>
  <conditionalFormatting sqref="H45:I45">
    <cfRule type="expression" priority="5" dxfId="47" stopIfTrue="1">
      <formula>$E$45=1</formula>
    </cfRule>
  </conditionalFormatting>
  <conditionalFormatting sqref="H47:I47">
    <cfRule type="expression" priority="6" dxfId="47" stopIfTrue="1">
      <formula>$E$47=1</formula>
    </cfRule>
  </conditionalFormatting>
  <conditionalFormatting sqref="H49:I49">
    <cfRule type="expression" priority="7" dxfId="47" stopIfTrue="1">
      <formula>$E$49=1</formula>
    </cfRule>
  </conditionalFormatting>
  <conditionalFormatting sqref="H51:I51">
    <cfRule type="expression" priority="8" dxfId="47" stopIfTrue="1">
      <formula>$E$51=1</formula>
    </cfRule>
  </conditionalFormatting>
  <conditionalFormatting sqref="H44">
    <cfRule type="expression" priority="9" dxfId="46" stopIfTrue="1">
      <formula>$E$45=1</formula>
    </cfRule>
  </conditionalFormatting>
  <conditionalFormatting sqref="H46">
    <cfRule type="expression" priority="10" dxfId="46" stopIfTrue="1">
      <formula>$E$47=1</formula>
    </cfRule>
  </conditionalFormatting>
  <conditionalFormatting sqref="H48">
    <cfRule type="expression" priority="11" dxfId="46" stopIfTrue="1">
      <formula>$E$49=1</formula>
    </cfRule>
  </conditionalFormatting>
  <conditionalFormatting sqref="H50">
    <cfRule type="expression" priority="12" dxfId="46" stopIfTrue="1">
      <formula>$E$51=1</formula>
    </cfRule>
  </conditionalFormatting>
  <conditionalFormatting sqref="D57:D60 G57:G60 K57:K60">
    <cfRule type="expression" priority="13" dxfId="48" stopIfTrue="1">
      <formula>$E$45=2</formula>
    </cfRule>
  </conditionalFormatting>
  <conditionalFormatting sqref="D61:D64 G61:G64 K61:K64">
    <cfRule type="expression" priority="14" dxfId="48" stopIfTrue="1">
      <formula>$E$47=2</formula>
    </cfRule>
  </conditionalFormatting>
  <conditionalFormatting sqref="D65:D68 G65:G68 K65:K68">
    <cfRule type="expression" priority="15" dxfId="48" stopIfTrue="1">
      <formula>$E$49=2</formula>
    </cfRule>
  </conditionalFormatting>
  <conditionalFormatting sqref="D69:D72 G69:G72 K69:K72">
    <cfRule type="expression" priority="16" dxfId="48" stopIfTrue="1">
      <formula>$E$51=2</formula>
    </cfRule>
  </conditionalFormatting>
  <conditionalFormatting sqref="E27">
    <cfRule type="expression" priority="17" dxfId="48" stopIfTrue="1">
      <formula>AND($E$23=$F$8,$D$16=3)</formula>
    </cfRule>
  </conditionalFormatting>
  <conditionalFormatting sqref="F27">
    <cfRule type="expression" priority="18" dxfId="48" stopIfTrue="1">
      <formula>AND($F$23=$F$8,$D$16=3)</formula>
    </cfRule>
  </conditionalFormatting>
  <conditionalFormatting sqref="G27">
    <cfRule type="expression" priority="19" dxfId="48" stopIfTrue="1">
      <formula>AND($G$23=$F$8,$D$16=3)</formula>
    </cfRule>
  </conditionalFormatting>
  <conditionalFormatting sqref="H27">
    <cfRule type="expression" priority="20" dxfId="48" stopIfTrue="1">
      <formula>AND($H$23=$F$8,$D$16=3)</formula>
    </cfRule>
  </conditionalFormatting>
  <conditionalFormatting sqref="I27">
    <cfRule type="expression" priority="21" dxfId="48" stopIfTrue="1">
      <formula>AND($I$23=$F$8,$D$16=3)</formula>
    </cfRule>
  </conditionalFormatting>
  <conditionalFormatting sqref="J27">
    <cfRule type="expression" priority="22" dxfId="48" stopIfTrue="1">
      <formula>AND($J$23=$F$8,$D$16=3)</formula>
    </cfRule>
  </conditionalFormatting>
  <conditionalFormatting sqref="K27">
    <cfRule type="expression" priority="23" dxfId="48" stopIfTrue="1">
      <formula>AND($K$23=$F$8,$D$16=3)</formula>
    </cfRule>
  </conditionalFormatting>
  <conditionalFormatting sqref="L27">
    <cfRule type="expression" priority="24" dxfId="48" stopIfTrue="1">
      <formula>AND($L$23=$F$8,$D$16=3)</formula>
    </cfRule>
  </conditionalFormatting>
  <conditionalFormatting sqref="E31">
    <cfRule type="expression" priority="25" dxfId="48" stopIfTrue="1">
      <formula>AND($E$23=$F$8,$D$18=7)</formula>
    </cfRule>
  </conditionalFormatting>
  <conditionalFormatting sqref="F31">
    <cfRule type="expression" priority="26" dxfId="48" stopIfTrue="1">
      <formula>AND($F$23=$F$8,$D$18=7)</formula>
    </cfRule>
  </conditionalFormatting>
  <conditionalFormatting sqref="G31">
    <cfRule type="expression" priority="27" dxfId="48" stopIfTrue="1">
      <formula>AND($G$23=$F$8,$D$18=7)</formula>
    </cfRule>
  </conditionalFormatting>
  <conditionalFormatting sqref="H31">
    <cfRule type="expression" priority="28" dxfId="48" stopIfTrue="1">
      <formula>AND($H$23=$F$8,$D$18=7)</formula>
    </cfRule>
  </conditionalFormatting>
  <conditionalFormatting sqref="I31">
    <cfRule type="expression" priority="29" dxfId="48" stopIfTrue="1">
      <formula>AND($I$23=$F$8,$D$18=7)</formula>
    </cfRule>
  </conditionalFormatting>
  <conditionalFormatting sqref="J31">
    <cfRule type="expression" priority="30" dxfId="48" stopIfTrue="1">
      <formula>AND($J$23=$F$8,$D$18=7)</formula>
    </cfRule>
  </conditionalFormatting>
  <conditionalFormatting sqref="K31">
    <cfRule type="expression" priority="31" dxfId="48" stopIfTrue="1">
      <formula>AND($K$23=$F$8,$D$18=7)</formula>
    </cfRule>
  </conditionalFormatting>
  <conditionalFormatting sqref="L31">
    <cfRule type="expression" priority="32" dxfId="48" stopIfTrue="1">
      <formula>AND($L$23=$F$8,$D$18=7)</formula>
    </cfRule>
  </conditionalFormatting>
  <conditionalFormatting sqref="M27">
    <cfRule type="expression" priority="33" dxfId="48" stopIfTrue="1">
      <formula>AND($M$23=$F$8,$D$16=3)</formula>
    </cfRule>
  </conditionalFormatting>
  <conditionalFormatting sqref="M31">
    <cfRule type="expression" priority="34" dxfId="48" stopIfTrue="1">
      <formula>AND($M$23=$F$8,$D$18=7)</formula>
    </cfRule>
  </conditionalFormatting>
  <conditionalFormatting sqref="P52:AA60 P63:AA63">
    <cfRule type="expression" priority="35" dxfId="49" stopIfTrue="1">
      <formula>$E$11=2</formula>
    </cfRule>
  </conditionalFormatting>
  <conditionalFormatting sqref="B38:C40 G38:G40 K38:K40">
    <cfRule type="expression" priority="36" dxfId="48" stopIfTrue="1">
      <formula>$D$20=3</formula>
    </cfRule>
  </conditionalFormatting>
  <conditionalFormatting sqref="T45">
    <cfRule type="expression" priority="37" dxfId="50" stopIfTrue="1">
      <formula>AND(ISBLANK($T$45),$D$20=2)</formula>
    </cfRule>
  </conditionalFormatting>
  <conditionalFormatting sqref="W45">
    <cfRule type="expression" priority="38" dxfId="50" stopIfTrue="1">
      <formula>AND(ISBLANK($W$45),$D$20=3)</formula>
    </cfRule>
  </conditionalFormatting>
  <conditionalFormatting sqref="T37">
    <cfRule type="expression" priority="39" dxfId="50" stopIfTrue="1">
      <formula>AND(ISBLANK($T$37),$E$45=1)</formula>
    </cfRule>
  </conditionalFormatting>
  <conditionalFormatting sqref="T38">
    <cfRule type="expression" priority="40" dxfId="50" stopIfTrue="1">
      <formula>AND(ISBLANK($T$38),$E$47=1)</formula>
    </cfRule>
  </conditionalFormatting>
  <conditionalFormatting sqref="T39">
    <cfRule type="expression" priority="41" dxfId="50" stopIfTrue="1">
      <formula>AND(ISBLANK($T$39),$E$49=1)</formula>
    </cfRule>
  </conditionalFormatting>
  <conditionalFormatting sqref="T40">
    <cfRule type="expression" priority="42" dxfId="50" stopIfTrue="1">
      <formula>AND(ISBLANK($T$40),$E$51=1)</formula>
    </cfRule>
  </conditionalFormatting>
  <conditionalFormatting sqref="W37">
    <cfRule type="expression" priority="43" dxfId="50" stopIfTrue="1">
      <formula>AND(ISBLANK($W$37),$E$45=2)</formula>
    </cfRule>
  </conditionalFormatting>
  <conditionalFormatting sqref="W38">
    <cfRule type="expression" priority="44" dxfId="50" stopIfTrue="1">
      <formula>AND(ISBLANK($W$38),$E$47=2)</formula>
    </cfRule>
  </conditionalFormatting>
  <conditionalFormatting sqref="W39">
    <cfRule type="expression" priority="45" dxfId="50" stopIfTrue="1">
      <formula>AND(ISBLANK($W$39),$E$49=2)</formula>
    </cfRule>
  </conditionalFormatting>
  <conditionalFormatting sqref="W40">
    <cfRule type="expression" priority="46" dxfId="50" stopIfTrue="1">
      <formula>AND(ISBLANK($W$40),$E$51=2)</formula>
    </cfRule>
  </conditionalFormatting>
  <dataValidations count="11">
    <dataValidation allowBlank="1" showErrorMessage="1" sqref="U8:U9 J11 U13:V40 X13:AA40 AD13:AE46 AG13:AH41 K16:M16 K18:M18 J20 E25:M31 E32:L32 Q36 AI37:AJ40 G38:G40 K38 T41:AA41 U42:AA44 H45:J45 L45 U45:V45 X45:AA45 AI45:AJ45 T46:AA50 AG46:AH46 H47:J47 L47 H49:J49 L49 H51:J51 L51 V51 Z51:AA51 P56:W59 Y56:Z59 G57:G72 K57 K61 K65 K69">
      <formula1>0</formula1>
      <formula2>0</formula2>
    </dataValidation>
    <dataValidation type="whole" allowBlank="1" showErrorMessage="1" error="1,2,3のいずれかを入力してください。" sqref="E45 E47 E49 E51">
      <formula1>1</formula1>
      <formula2>3</formula2>
    </dataValidation>
    <dataValidation type="whole" allowBlank="1" showErrorMessage="1" error="右表から燃料の種類を選択し、その番号（1～23）を入力してください。" sqref="B38:C40 D57:D59 D61:D63 D65:D67 D69:D71">
      <formula1>1</formula1>
      <formula2>23</formula2>
    </dataValidation>
    <dataValidation type="whole" operator="greaterThanOrEqual" allowBlank="1" showErrorMessage="1" sqref="F8">
      <formula1>19</formula1>
    </dataValidation>
    <dataValidation type="list" operator="equal" allowBlank="1" showDropDown="1" showErrorMessage="1" error="0,1,2,3のいずれかを入力してください。" sqref="D16">
      <formula1>$AE$52:$AE$55</formula1>
    </dataValidation>
    <dataValidation type="list" allowBlank="1" showDropDown="1" showErrorMessage="1" error="0,4,5,6のいずれかを入力してください。" sqref="D18">
      <formula1>$AF$52:$AF$56</formula1>
      <formula2>0</formula2>
    </dataValidation>
    <dataValidation type="list" allowBlank="1" showDropDown="1" showErrorMessage="1" error="1,2,3のいずれかを入力してください。" sqref="D20">
      <formula1>$AE$53:$AE$55</formula1>
      <formula2>0</formula2>
    </dataValidation>
    <dataValidation type="whole" allowBlank="1" showErrorMessage="1" error="1,2のいずれかを入力してください。" sqref="E11">
      <formula1>1</formula1>
      <formula2>2</formula2>
    </dataValidation>
    <dataValidation type="decimal" operator="greaterThanOrEqual" allowBlank="1" showErrorMessage="1" error="0.5未満の数値は入力できません。" sqref="T13:T40 W13:W40 T42:T45 W45">
      <formula1>0.5</formula1>
    </dataValidation>
    <dataValidation type="whole" allowBlank="1" showErrorMessage="1" error="右表から電気の種類を選択し、その番号（29～32）を入力してください。" sqref="D60">
      <formula1>29</formula1>
      <formula2>32</formula2>
    </dataValidation>
    <dataValidation type="whole" allowBlank="1" showErrorMessage="1" error="右表から燃料の種類を選択し、その番号（29～32）を入力してください。" sqref="D64 D68 D72">
      <formula1>29</formula1>
      <formula2>32</formula2>
    </dataValidation>
  </dataValidations>
  <hyperlinks>
    <hyperlink ref="R67" r:id="rId1" display="http://www.soumu.go.jp/toukei_toukatsu/index/seido/sangyo/H25index.htm"/>
  </hyperlinks>
  <printOptions/>
  <pageMargins left="0.7874015748031497" right="0.5905511811023623" top="0.5511811023622047" bottom="0.5118110236220472" header="0.5118110236220472" footer="0.5118110236220472"/>
  <pageSetup horizontalDpi="300" verticalDpi="300" orientation="portrait" paperSize="9" scale="79" r:id="rId3"/>
  <drawing r:id="rId2"/>
</worksheet>
</file>

<file path=xl/worksheets/sheet2.xml><?xml version="1.0" encoding="utf-8"?>
<worksheet xmlns="http://schemas.openxmlformats.org/spreadsheetml/2006/main" xmlns:r="http://schemas.openxmlformats.org/officeDocument/2006/relationships">
  <dimension ref="A1:B19"/>
  <sheetViews>
    <sheetView zoomScalePageLayoutView="0" workbookViewId="0" topLeftCell="A1">
      <selection activeCell="A1" sqref="A1"/>
    </sheetView>
  </sheetViews>
  <sheetFormatPr defaultColWidth="9.00390625" defaultRowHeight="13.5"/>
  <cols>
    <col min="1" max="1" width="3.625" style="0" customWidth="1"/>
  </cols>
  <sheetData>
    <row r="1" ht="13.5">
      <c r="A1" s="291"/>
    </row>
    <row r="2" ht="13.5">
      <c r="B2" t="s">
        <v>158</v>
      </c>
    </row>
    <row r="4" spans="1:2" ht="13.5">
      <c r="A4">
        <v>1</v>
      </c>
      <c r="B4" t="s">
        <v>159</v>
      </c>
    </row>
    <row r="5" spans="1:2" ht="13.5">
      <c r="A5">
        <v>2</v>
      </c>
      <c r="B5" t="s">
        <v>160</v>
      </c>
    </row>
    <row r="6" spans="1:2" ht="13.5">
      <c r="A6">
        <v>3</v>
      </c>
      <c r="B6" t="s">
        <v>161</v>
      </c>
    </row>
    <row r="7" spans="1:2" ht="13.5">
      <c r="A7">
        <v>4</v>
      </c>
      <c r="B7" t="s">
        <v>162</v>
      </c>
    </row>
    <row r="8" spans="1:2" ht="13.5">
      <c r="A8">
        <v>5</v>
      </c>
      <c r="B8" t="s">
        <v>163</v>
      </c>
    </row>
    <row r="9" spans="1:2" ht="13.5">
      <c r="A9">
        <v>6</v>
      </c>
      <c r="B9" t="s">
        <v>164</v>
      </c>
    </row>
    <row r="10" spans="1:2" ht="13.5">
      <c r="A10">
        <v>7</v>
      </c>
      <c r="B10" t="s">
        <v>165</v>
      </c>
    </row>
    <row r="11" spans="1:2" ht="13.5">
      <c r="A11">
        <v>8</v>
      </c>
      <c r="B11" t="s">
        <v>166</v>
      </c>
    </row>
    <row r="12" spans="1:2" ht="13.5">
      <c r="A12">
        <v>9</v>
      </c>
      <c r="B12" t="s">
        <v>167</v>
      </c>
    </row>
    <row r="13" spans="1:2" ht="13.5">
      <c r="A13">
        <v>10</v>
      </c>
      <c r="B13" t="s">
        <v>168</v>
      </c>
    </row>
    <row r="14" spans="1:2" ht="13.5">
      <c r="A14">
        <v>11</v>
      </c>
      <c r="B14" t="s">
        <v>169</v>
      </c>
    </row>
    <row r="15" spans="1:2" ht="13.5">
      <c r="A15">
        <v>12</v>
      </c>
      <c r="B15" t="s">
        <v>170</v>
      </c>
    </row>
    <row r="16" spans="1:2" ht="13.5">
      <c r="A16">
        <v>13</v>
      </c>
      <c r="B16" t="s">
        <v>171</v>
      </c>
    </row>
    <row r="17" spans="1:2" ht="13.5">
      <c r="A17">
        <v>14</v>
      </c>
      <c r="B17" t="s">
        <v>172</v>
      </c>
    </row>
    <row r="18" ht="13.5">
      <c r="B18" t="s">
        <v>173</v>
      </c>
    </row>
    <row r="19" spans="1:2" ht="13.5">
      <c r="A19">
        <v>15</v>
      </c>
      <c r="B19" t="s">
        <v>174</v>
      </c>
    </row>
  </sheetData>
  <sheetProtection sheet="1" objects="1" scenario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西田 修</dc:creator>
  <cp:keywords/>
  <dc:description/>
  <cp:lastModifiedBy>西田 修</cp:lastModifiedBy>
  <cp:lastPrinted>2014-04-09T07:34:52Z</cp:lastPrinted>
  <dcterms:created xsi:type="dcterms:W3CDTF">2012-03-27T04:22:56Z</dcterms:created>
  <dcterms:modified xsi:type="dcterms:W3CDTF">2016-05-27T01:55:12Z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