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0170" activeTab="0"/>
  </bookViews>
  <sheets>
    <sheet name="b20.21" sheetId="1" r:id="rId1"/>
    <sheet name="b20企画調整部" sheetId="2" r:id="rId2"/>
    <sheet name="b21企画調整部" sheetId="3" r:id="rId3"/>
  </sheets>
  <definedNames>
    <definedName name="_xlnm.Print_Area" localSheetId="0">'b20.21'!$A$1:$AE$69</definedName>
    <definedName name="_xlnm.Print_Area" localSheetId="1">'b20企画調整部'!$A$1:$M$21</definedName>
    <definedName name="_xlnm.Print_Area" localSheetId="2">'b21企画調整部'!$A$1:$M$42</definedName>
  </definedNames>
  <calcPr fullCalcOnLoad="1"/>
</workbook>
</file>

<file path=xl/sharedStrings.xml><?xml version="1.0" encoding="utf-8"?>
<sst xmlns="http://schemas.openxmlformats.org/spreadsheetml/2006/main" count="128" uniqueCount="86">
  <si>
    <t>持ち家</t>
  </si>
  <si>
    <t>一般世帯</t>
  </si>
  <si>
    <t>住宅に住む一般世帯</t>
  </si>
  <si>
    <t>主世帯</t>
  </si>
  <si>
    <t>民営の借家</t>
  </si>
  <si>
    <t>給与住宅</t>
  </si>
  <si>
    <t>住    居    の    種    類</t>
  </si>
  <si>
    <t>住 宅 の 所 有 の 関 係</t>
  </si>
  <si>
    <t>世    帯    数</t>
  </si>
  <si>
    <t>総    数</t>
  </si>
  <si>
    <t>共          同          住          宅</t>
  </si>
  <si>
    <t>上段:建物全体の階数，下段:世帯が住んでいる階</t>
  </si>
  <si>
    <t>そ の 他</t>
  </si>
  <si>
    <t>一 戸 建</t>
  </si>
  <si>
    <t>長 屋 建</t>
  </si>
  <si>
    <t>1 ･ 2 階 建</t>
  </si>
  <si>
    <t>3 ～ 5 階 建</t>
  </si>
  <si>
    <t>6 階 建 以 上</t>
  </si>
  <si>
    <t>住宅に住む一般世帯</t>
  </si>
  <si>
    <t>主世帯</t>
  </si>
  <si>
    <t>持ち家</t>
  </si>
  <si>
    <t>民営の借家</t>
  </si>
  <si>
    <t>給与住宅</t>
  </si>
  <si>
    <t>間借り</t>
  </si>
  <si>
    <t>一              般              世              帯              数</t>
  </si>
  <si>
    <t>間借り</t>
  </si>
  <si>
    <t>一          般          世          帯          人          員</t>
  </si>
  <si>
    <t>住宅以外に住む一般世帯</t>
  </si>
  <si>
    <t>住    居    の    種    類</t>
  </si>
  <si>
    <t>世    帯    数</t>
  </si>
  <si>
    <t>世  帯  人  員</t>
  </si>
  <si>
    <t>１世帯当たり</t>
  </si>
  <si>
    <t>１人当たり</t>
  </si>
  <si>
    <t>当 た り</t>
  </si>
  <si>
    <t>延 べ 面 積</t>
  </si>
  <si>
    <t>延べ面積</t>
  </si>
  <si>
    <t>住 宅 の 所 有 の 関 係</t>
  </si>
  <si>
    <t>人    員</t>
  </si>
  <si>
    <t>一般世帯</t>
  </si>
  <si>
    <t>住宅に住む一般世帯</t>
  </si>
  <si>
    <t>主世帯</t>
  </si>
  <si>
    <t>持ち家</t>
  </si>
  <si>
    <t>民営の借家</t>
  </si>
  <si>
    <t>給与住宅</t>
  </si>
  <si>
    <t>間借り</t>
  </si>
  <si>
    <t>住宅以外に住む一般世帯</t>
  </si>
  <si>
    <t>総    数</t>
  </si>
  <si>
    <t>一 戸 建</t>
  </si>
  <si>
    <t>長 屋 建</t>
  </si>
  <si>
    <t>共          同          住          宅</t>
  </si>
  <si>
    <t>そ の 他</t>
  </si>
  <si>
    <t>上段:建物全体の階数，下段:世帯が住んでいる階</t>
  </si>
  <si>
    <t>1 ･ 2 階 建</t>
  </si>
  <si>
    <t>3 ～ 5 階 建</t>
  </si>
  <si>
    <t>一              般              世              帯              数</t>
  </si>
  <si>
    <t>一          般          世          帯          人          員</t>
  </si>
  <si>
    <t>B-21   住宅の建て方，住宅の所有の関係別住宅に住む一般世帯数及び一般世帯人員</t>
  </si>
  <si>
    <t>資料  企画調整部</t>
  </si>
  <si>
    <t>(㎡）</t>
  </si>
  <si>
    <t>―</t>
  </si>
  <si>
    <t xml:space="preserve">                             </t>
  </si>
  <si>
    <t>B-20   住居の種類，住宅の所有の関係別一般世帯数，一般世帯人員及び１世帯当たり延べ面積</t>
  </si>
  <si>
    <t>6階建以上</t>
  </si>
  <si>
    <t>kouei</t>
  </si>
  <si>
    <t>koudn</t>
  </si>
  <si>
    <t xml:space="preserve">kei </t>
  </si>
  <si>
    <t>公営の借家</t>
  </si>
  <si>
    <t>都市機構･公社の借家</t>
  </si>
  <si>
    <t>都市機構･公社の借家</t>
  </si>
  <si>
    <t>公営の借家</t>
  </si>
  <si>
    <t>都市機構・公社</t>
  </si>
  <si>
    <t>の借家</t>
  </si>
  <si>
    <t>都市機構･公社の借家</t>
  </si>
  <si>
    <t>資料  総務省統計局「国勢調査報告」</t>
  </si>
  <si>
    <r>
      <t>B  人    口</t>
    </r>
    <r>
      <rPr>
        <b/>
        <sz val="12"/>
        <rFont val="ＭＳ ゴシック"/>
        <family val="3"/>
      </rPr>
      <t xml:space="preserve">  39</t>
    </r>
  </si>
  <si>
    <t>(平成22年10月1日現在）</t>
  </si>
  <si>
    <t>―</t>
  </si>
  <si>
    <t>世  帯  人  員</t>
  </si>
  <si>
    <t>１ 世 帯</t>
  </si>
  <si>
    <t>１　 世 　帯</t>
  </si>
  <si>
    <t>当　 た 　り</t>
  </si>
  <si>
    <t>人    　　員</t>
  </si>
  <si>
    <t>B-20   住居の種類，住宅の所有の関係別一般世帯数及び一般世帯人員</t>
  </si>
  <si>
    <t>注1　　総数には，住宅の建て方「不詳」を含む。</t>
  </si>
  <si>
    <t xml:space="preserve"> 　2　　共同住宅の総数には，建物全体の階数「不詳」及び世帯が住んでいる階「不詳」を含む。</t>
  </si>
  <si>
    <t>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</si>
</sst>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##,###,##0;&quot;-&quot;##,###,##0"/>
  </numFmts>
  <fonts count="48">
    <font>
      <sz val="11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8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2"/>
      <color indexed="12"/>
      <name val="ＭＳ Ｐ明朝"/>
      <family val="1"/>
    </font>
    <font>
      <sz val="11"/>
      <color indexed="12"/>
      <name val="ＭＳ Ｐ明朝"/>
      <family val="1"/>
    </font>
    <font>
      <sz val="11"/>
      <color indexed="10"/>
      <name val="ＭＳ Ｐ明朝"/>
      <family val="1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2" fillId="0" borderId="0" xfId="48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7" fillId="0" borderId="0" xfId="0" applyFont="1" applyAlignment="1">
      <alignment horizontal="left"/>
    </xf>
    <xf numFmtId="38" fontId="2" fillId="0" borderId="0" xfId="48" applyFont="1" applyAlignment="1">
      <alignment horizontal="right" vertical="center"/>
    </xf>
    <xf numFmtId="38" fontId="2" fillId="0" borderId="13" xfId="48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0" fontId="9" fillId="0" borderId="0" xfId="0" applyFont="1" applyAlignment="1">
      <alignment horizontal="distributed" vertical="center"/>
    </xf>
    <xf numFmtId="0" fontId="2" fillId="0" borderId="14" xfId="0" applyFont="1" applyBorder="1" applyAlignment="1">
      <alignment vertical="center"/>
    </xf>
    <xf numFmtId="2" fontId="10" fillId="0" borderId="0" xfId="0" applyNumberFormat="1" applyFont="1" applyAlignment="1">
      <alignment vertical="center"/>
    </xf>
    <xf numFmtId="38" fontId="10" fillId="0" borderId="14" xfId="48" applyFont="1" applyBorder="1" applyAlignment="1">
      <alignment vertical="center"/>
    </xf>
    <xf numFmtId="38" fontId="10" fillId="0" borderId="0" xfId="48" applyFont="1" applyBorder="1" applyAlignment="1">
      <alignment vertical="center"/>
    </xf>
    <xf numFmtId="38" fontId="10" fillId="0" borderId="0" xfId="48" applyFont="1" applyAlignment="1">
      <alignment vertical="center"/>
    </xf>
    <xf numFmtId="2" fontId="10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0" xfId="0" applyAlignment="1">
      <alignment/>
    </xf>
    <xf numFmtId="0" fontId="2" fillId="0" borderId="15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2" fillId="0" borderId="12" xfId="0" applyFont="1" applyBorder="1" applyAlignment="1">
      <alignment horizontal="centerContinuous" vertical="center"/>
    </xf>
    <xf numFmtId="0" fontId="12" fillId="0" borderId="10" xfId="0" applyFont="1" applyBorder="1" applyAlignment="1">
      <alignment horizontal="right" vertical="center"/>
    </xf>
    <xf numFmtId="0" fontId="12" fillId="0" borderId="20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23" xfId="0" applyFont="1" applyBorder="1" applyAlignment="1">
      <alignment horizontal="centerContinuous" vertical="center"/>
    </xf>
    <xf numFmtId="0" fontId="9" fillId="0" borderId="20" xfId="0" applyFont="1" applyBorder="1" applyAlignment="1">
      <alignment horizontal="centerContinuous" vertical="center"/>
    </xf>
    <xf numFmtId="38" fontId="9" fillId="0" borderId="14" xfId="48" applyFont="1" applyBorder="1" applyAlignment="1">
      <alignment horizontal="centerContinuous" vertical="center"/>
    </xf>
    <xf numFmtId="38" fontId="9" fillId="0" borderId="0" xfId="48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12" fillId="0" borderId="10" xfId="0" applyFont="1" applyBorder="1" applyAlignment="1">
      <alignment horizontal="left" vertical="center"/>
    </xf>
    <xf numFmtId="0" fontId="8" fillId="0" borderId="25" xfId="0" applyFont="1" applyBorder="1" applyAlignment="1">
      <alignment horizontal="centerContinuous" vertical="center"/>
    </xf>
    <xf numFmtId="38" fontId="2" fillId="0" borderId="0" xfId="0" applyNumberFormat="1" applyFont="1" applyAlignment="1">
      <alignment vertical="center"/>
    </xf>
    <xf numFmtId="178" fontId="13" fillId="0" borderId="0" xfId="60" applyNumberFormat="1" applyFont="1" applyFill="1" applyBorder="1" applyAlignment="1">
      <alignment horizontal="right"/>
      <protection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38" fontId="9" fillId="0" borderId="14" xfId="48" applyFont="1" applyBorder="1" applyAlignment="1">
      <alignment horizontal="center" vertical="center"/>
    </xf>
    <xf numFmtId="38" fontId="9" fillId="0" borderId="0" xfId="48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0" xfId="0" applyFont="1" applyAlignment="1">
      <alignment/>
    </xf>
    <xf numFmtId="38" fontId="2" fillId="0" borderId="14" xfId="48" applyFont="1" applyBorder="1" applyAlignment="1">
      <alignment horizontal="right" vertical="center"/>
    </xf>
    <xf numFmtId="38" fontId="2" fillId="0" borderId="0" xfId="48" applyFont="1" applyBorder="1" applyAlignment="1">
      <alignment horizontal="right" vertical="center"/>
    </xf>
    <xf numFmtId="3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38" fontId="2" fillId="0" borderId="0" xfId="48" applyFont="1" applyAlignment="1">
      <alignment horizontal="right" vertical="center"/>
    </xf>
    <xf numFmtId="38" fontId="2" fillId="0" borderId="14" xfId="48" applyFont="1" applyBorder="1" applyAlignment="1">
      <alignment horizontal="right" vertical="center"/>
    </xf>
    <xf numFmtId="38" fontId="2" fillId="0" borderId="0" xfId="48" applyFont="1" applyBorder="1" applyAlignment="1">
      <alignment horizontal="right" vertical="center"/>
    </xf>
    <xf numFmtId="38" fontId="2" fillId="0" borderId="13" xfId="48" applyFont="1" applyBorder="1" applyAlignment="1">
      <alignment horizontal="right" vertical="center"/>
    </xf>
    <xf numFmtId="38" fontId="2" fillId="0" borderId="12" xfId="48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8</xdr:row>
      <xdr:rowOff>0</xdr:rowOff>
    </xdr:from>
    <xdr:to>
      <xdr:col>10</xdr:col>
      <xdr:colOff>1076325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6124575" y="1752600"/>
          <a:ext cx="2314575" cy="2724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69"/>
  <sheetViews>
    <sheetView tabSelected="1" view="pageBreakPreview" zoomScale="75" zoomScaleNormal="6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.25390625" style="2" customWidth="1"/>
    <col min="2" max="4" width="2.125" style="2" customWidth="1"/>
    <col min="5" max="5" width="21.875" style="2" customWidth="1"/>
    <col min="6" max="6" width="1.625" style="2" customWidth="1"/>
    <col min="7" max="31" width="4.125" style="2" customWidth="1"/>
    <col min="32" max="16384" width="9.00390625" style="2" customWidth="1"/>
  </cols>
  <sheetData>
    <row r="1" spans="2:30" ht="15" customHeight="1">
      <c r="B1" s="92"/>
      <c r="C1" s="92"/>
      <c r="D1" s="92"/>
      <c r="E1" s="92"/>
      <c r="F1" s="92"/>
      <c r="AD1" s="4" t="s">
        <v>74</v>
      </c>
    </row>
    <row r="2" spans="2:17" ht="15" customHeight="1">
      <c r="B2" s="92"/>
      <c r="C2" s="92"/>
      <c r="D2" s="92"/>
      <c r="E2" s="92"/>
      <c r="F2" s="92"/>
      <c r="P2" s="4"/>
      <c r="Q2" s="4"/>
    </row>
    <row r="3" ht="21.75" customHeight="1"/>
    <row r="4" spans="2:30" ht="21.75" customHeight="1">
      <c r="B4" s="84" t="s">
        <v>82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</row>
    <row r="5" ht="15" customHeight="1"/>
    <row r="6" spans="2:30" ht="15" customHeight="1" thickBo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6"/>
      <c r="Q6" s="6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39" t="s">
        <v>73</v>
      </c>
    </row>
    <row r="7" spans="2:30" ht="12" customHeight="1" thickTop="1">
      <c r="B7" s="71" t="s">
        <v>6</v>
      </c>
      <c r="C7" s="71"/>
      <c r="D7" s="71"/>
      <c r="E7" s="71"/>
      <c r="F7" s="72"/>
      <c r="G7" s="77" t="s">
        <v>8</v>
      </c>
      <c r="H7" s="71"/>
      <c r="I7" s="71"/>
      <c r="J7" s="71"/>
      <c r="K7" s="71"/>
      <c r="L7" s="71"/>
      <c r="M7" s="71"/>
      <c r="N7" s="71"/>
      <c r="O7" s="77" t="s">
        <v>77</v>
      </c>
      <c r="P7" s="71"/>
      <c r="Q7" s="71"/>
      <c r="R7" s="71"/>
      <c r="S7" s="71"/>
      <c r="T7" s="71"/>
      <c r="U7" s="71"/>
      <c r="V7" s="72"/>
      <c r="W7" s="71" t="s">
        <v>79</v>
      </c>
      <c r="X7" s="71"/>
      <c r="Y7" s="71"/>
      <c r="Z7" s="71"/>
      <c r="AA7" s="71"/>
      <c r="AB7" s="71"/>
      <c r="AC7" s="71"/>
      <c r="AD7" s="71"/>
    </row>
    <row r="8" spans="2:30" ht="12" customHeight="1">
      <c r="B8" s="73"/>
      <c r="C8" s="73"/>
      <c r="D8" s="73"/>
      <c r="E8" s="73"/>
      <c r="F8" s="74"/>
      <c r="G8" s="78"/>
      <c r="H8" s="73"/>
      <c r="I8" s="73"/>
      <c r="J8" s="73"/>
      <c r="K8" s="73"/>
      <c r="L8" s="73"/>
      <c r="M8" s="73"/>
      <c r="N8" s="73"/>
      <c r="O8" s="78"/>
      <c r="P8" s="73"/>
      <c r="Q8" s="73"/>
      <c r="R8" s="73"/>
      <c r="S8" s="73"/>
      <c r="T8" s="73"/>
      <c r="U8" s="73"/>
      <c r="V8" s="74"/>
      <c r="W8" s="73"/>
      <c r="X8" s="73"/>
      <c r="Y8" s="73"/>
      <c r="Z8" s="73"/>
      <c r="AA8" s="73"/>
      <c r="AB8" s="73"/>
      <c r="AC8" s="73"/>
      <c r="AD8" s="73"/>
    </row>
    <row r="9" spans="2:30" ht="12" customHeight="1">
      <c r="B9" s="73"/>
      <c r="C9" s="73"/>
      <c r="D9" s="73"/>
      <c r="E9" s="73"/>
      <c r="F9" s="74"/>
      <c r="G9" s="78"/>
      <c r="H9" s="73"/>
      <c r="I9" s="73"/>
      <c r="J9" s="73"/>
      <c r="K9" s="73"/>
      <c r="L9" s="73"/>
      <c r="M9" s="73"/>
      <c r="N9" s="73"/>
      <c r="O9" s="78"/>
      <c r="P9" s="73"/>
      <c r="Q9" s="73"/>
      <c r="R9" s="73"/>
      <c r="S9" s="73"/>
      <c r="T9" s="73"/>
      <c r="U9" s="73"/>
      <c r="V9" s="74"/>
      <c r="W9" s="73" t="s">
        <v>80</v>
      </c>
      <c r="X9" s="73"/>
      <c r="Y9" s="73"/>
      <c r="Z9" s="73"/>
      <c r="AA9" s="73"/>
      <c r="AB9" s="73"/>
      <c r="AC9" s="73"/>
      <c r="AD9" s="73"/>
    </row>
    <row r="10" spans="2:30" ht="12" customHeight="1">
      <c r="B10" s="73" t="s">
        <v>7</v>
      </c>
      <c r="C10" s="73"/>
      <c r="D10" s="73"/>
      <c r="E10" s="73"/>
      <c r="F10" s="74"/>
      <c r="G10" s="78"/>
      <c r="H10" s="73"/>
      <c r="I10" s="73"/>
      <c r="J10" s="73"/>
      <c r="K10" s="73"/>
      <c r="L10" s="73"/>
      <c r="M10" s="73"/>
      <c r="N10" s="73"/>
      <c r="O10" s="78"/>
      <c r="P10" s="73"/>
      <c r="Q10" s="73"/>
      <c r="R10" s="73"/>
      <c r="S10" s="73"/>
      <c r="T10" s="73"/>
      <c r="U10" s="73"/>
      <c r="V10" s="74"/>
      <c r="W10" s="73"/>
      <c r="X10" s="73"/>
      <c r="Y10" s="73"/>
      <c r="Z10" s="73"/>
      <c r="AA10" s="73"/>
      <c r="AB10" s="73"/>
      <c r="AC10" s="73"/>
      <c r="AD10" s="73"/>
    </row>
    <row r="11" spans="2:30" ht="12" customHeight="1">
      <c r="B11" s="73"/>
      <c r="C11" s="73"/>
      <c r="D11" s="73"/>
      <c r="E11" s="73"/>
      <c r="F11" s="74"/>
      <c r="G11" s="78"/>
      <c r="H11" s="73"/>
      <c r="I11" s="73"/>
      <c r="J11" s="73"/>
      <c r="K11" s="73"/>
      <c r="L11" s="73"/>
      <c r="M11" s="73"/>
      <c r="N11" s="73"/>
      <c r="O11" s="78"/>
      <c r="P11" s="73"/>
      <c r="Q11" s="73"/>
      <c r="R11" s="73"/>
      <c r="S11" s="73"/>
      <c r="T11" s="73"/>
      <c r="U11" s="73"/>
      <c r="V11" s="74"/>
      <c r="W11" s="73" t="s">
        <v>81</v>
      </c>
      <c r="X11" s="73"/>
      <c r="Y11" s="73"/>
      <c r="Z11" s="73"/>
      <c r="AA11" s="73"/>
      <c r="AB11" s="73"/>
      <c r="AC11" s="73"/>
      <c r="AD11" s="73"/>
    </row>
    <row r="12" spans="2:30" ht="12" customHeight="1">
      <c r="B12" s="75"/>
      <c r="C12" s="75"/>
      <c r="D12" s="75"/>
      <c r="E12" s="75"/>
      <c r="F12" s="76"/>
      <c r="G12" s="79"/>
      <c r="H12" s="75"/>
      <c r="I12" s="75"/>
      <c r="J12" s="75"/>
      <c r="K12" s="75"/>
      <c r="L12" s="75"/>
      <c r="M12" s="75"/>
      <c r="N12" s="75"/>
      <c r="O12" s="79"/>
      <c r="P12" s="75"/>
      <c r="Q12" s="75"/>
      <c r="R12" s="75"/>
      <c r="S12" s="75"/>
      <c r="T12" s="75"/>
      <c r="U12" s="75"/>
      <c r="V12" s="76"/>
      <c r="W12" s="75"/>
      <c r="X12" s="75"/>
      <c r="Y12" s="75"/>
      <c r="Z12" s="75"/>
      <c r="AA12" s="75"/>
      <c r="AB12" s="75"/>
      <c r="AC12" s="75"/>
      <c r="AD12" s="75"/>
    </row>
    <row r="13" spans="7:17" ht="9.75" customHeight="1">
      <c r="G13" s="23"/>
      <c r="P13" s="15"/>
      <c r="Q13" s="15"/>
    </row>
    <row r="14" spans="2:30" ht="19.5" customHeight="1">
      <c r="B14" s="70" t="s">
        <v>1</v>
      </c>
      <c r="C14" s="70"/>
      <c r="D14" s="70"/>
      <c r="E14" s="70"/>
      <c r="F14" s="3"/>
      <c r="G14" s="93">
        <v>512341</v>
      </c>
      <c r="H14" s="94"/>
      <c r="I14" s="94"/>
      <c r="J14" s="94"/>
      <c r="K14" s="94"/>
      <c r="L14" s="94"/>
      <c r="M14" s="94"/>
      <c r="N14" s="94"/>
      <c r="O14" s="95">
        <v>1152867</v>
      </c>
      <c r="P14" s="96"/>
      <c r="Q14" s="96"/>
      <c r="R14" s="96"/>
      <c r="S14" s="96"/>
      <c r="T14" s="96"/>
      <c r="U14" s="96"/>
      <c r="V14" s="96"/>
      <c r="W14" s="97">
        <v>2.25</v>
      </c>
      <c r="X14" s="96"/>
      <c r="Y14" s="96"/>
      <c r="Z14" s="96"/>
      <c r="AA14" s="96"/>
      <c r="AB14" s="96"/>
      <c r="AC14" s="96"/>
      <c r="AD14" s="96"/>
    </row>
    <row r="15" spans="3:30" ht="19.5" customHeight="1">
      <c r="C15" s="70" t="s">
        <v>18</v>
      </c>
      <c r="D15" s="70"/>
      <c r="E15" s="70"/>
      <c r="F15" s="3"/>
      <c r="G15" s="93">
        <v>503971</v>
      </c>
      <c r="H15" s="94"/>
      <c r="I15" s="94"/>
      <c r="J15" s="94"/>
      <c r="K15" s="94"/>
      <c r="L15" s="94"/>
      <c r="M15" s="94"/>
      <c r="N15" s="94"/>
      <c r="O15" s="95">
        <v>1143468</v>
      </c>
      <c r="P15" s="96"/>
      <c r="Q15" s="96"/>
      <c r="R15" s="96"/>
      <c r="S15" s="96"/>
      <c r="T15" s="96"/>
      <c r="U15" s="96"/>
      <c r="V15" s="96"/>
      <c r="W15" s="97">
        <v>2.27</v>
      </c>
      <c r="X15" s="96"/>
      <c r="Y15" s="96"/>
      <c r="Z15" s="96"/>
      <c r="AA15" s="96"/>
      <c r="AB15" s="96"/>
      <c r="AC15" s="96"/>
      <c r="AD15" s="96"/>
    </row>
    <row r="16" spans="4:30" ht="19.5" customHeight="1">
      <c r="D16" s="70" t="s">
        <v>19</v>
      </c>
      <c r="E16" s="70"/>
      <c r="F16" s="3"/>
      <c r="G16" s="93">
        <v>497593</v>
      </c>
      <c r="H16" s="94"/>
      <c r="I16" s="94"/>
      <c r="J16" s="94"/>
      <c r="K16" s="94"/>
      <c r="L16" s="94"/>
      <c r="M16" s="94"/>
      <c r="N16" s="94"/>
      <c r="O16" s="95">
        <v>1130218</v>
      </c>
      <c r="P16" s="96"/>
      <c r="Q16" s="96"/>
      <c r="R16" s="96"/>
      <c r="S16" s="96"/>
      <c r="T16" s="96"/>
      <c r="U16" s="96"/>
      <c r="V16" s="96"/>
      <c r="W16" s="97">
        <v>2.27</v>
      </c>
      <c r="X16" s="96"/>
      <c r="Y16" s="96"/>
      <c r="Z16" s="96"/>
      <c r="AA16" s="96"/>
      <c r="AB16" s="96"/>
      <c r="AC16" s="96"/>
      <c r="AD16" s="96"/>
    </row>
    <row r="17" spans="5:30" ht="19.5" customHeight="1">
      <c r="E17" s="1" t="s">
        <v>20</v>
      </c>
      <c r="F17" s="1"/>
      <c r="G17" s="93">
        <v>265478</v>
      </c>
      <c r="H17" s="94"/>
      <c r="I17" s="94"/>
      <c r="J17" s="94"/>
      <c r="K17" s="94"/>
      <c r="L17" s="94"/>
      <c r="M17" s="94"/>
      <c r="N17" s="94"/>
      <c r="O17" s="95">
        <v>703910</v>
      </c>
      <c r="P17" s="96"/>
      <c r="Q17" s="96"/>
      <c r="R17" s="96"/>
      <c r="S17" s="96"/>
      <c r="T17" s="96"/>
      <c r="U17" s="96"/>
      <c r="V17" s="96"/>
      <c r="W17" s="97">
        <v>2.65</v>
      </c>
      <c r="X17" s="96"/>
      <c r="Y17" s="96"/>
      <c r="Z17" s="96"/>
      <c r="AA17" s="96"/>
      <c r="AB17" s="96"/>
      <c r="AC17" s="96"/>
      <c r="AD17" s="96"/>
    </row>
    <row r="18" spans="5:30" ht="19.5" customHeight="1">
      <c r="E18" s="1" t="s">
        <v>69</v>
      </c>
      <c r="F18" s="1"/>
      <c r="G18" s="93">
        <v>19874</v>
      </c>
      <c r="H18" s="94"/>
      <c r="I18" s="94"/>
      <c r="J18" s="94"/>
      <c r="K18" s="94"/>
      <c r="L18" s="94"/>
      <c r="M18" s="94"/>
      <c r="N18" s="94"/>
      <c r="O18" s="95">
        <v>40377</v>
      </c>
      <c r="P18" s="96"/>
      <c r="Q18" s="96"/>
      <c r="R18" s="96"/>
      <c r="S18" s="96"/>
      <c r="T18" s="96"/>
      <c r="U18" s="96"/>
      <c r="V18" s="96"/>
      <c r="W18" s="97">
        <v>2.03</v>
      </c>
      <c r="X18" s="96"/>
      <c r="Y18" s="96"/>
      <c r="Z18" s="96"/>
      <c r="AA18" s="96"/>
      <c r="AB18" s="96"/>
      <c r="AC18" s="96"/>
      <c r="AD18" s="96"/>
    </row>
    <row r="19" spans="5:30" ht="19.5" customHeight="1">
      <c r="E19" s="1" t="s">
        <v>68</v>
      </c>
      <c r="F19" s="1"/>
      <c r="G19" s="93">
        <v>2254</v>
      </c>
      <c r="H19" s="94"/>
      <c r="I19" s="94"/>
      <c r="J19" s="94"/>
      <c r="K19" s="94"/>
      <c r="L19" s="94"/>
      <c r="M19" s="94"/>
      <c r="N19" s="94"/>
      <c r="O19" s="95">
        <v>4654</v>
      </c>
      <c r="P19" s="96"/>
      <c r="Q19" s="96"/>
      <c r="R19" s="96"/>
      <c r="S19" s="96"/>
      <c r="T19" s="96"/>
      <c r="U19" s="96"/>
      <c r="V19" s="96"/>
      <c r="W19" s="97">
        <v>2.06</v>
      </c>
      <c r="X19" s="96"/>
      <c r="Y19" s="96"/>
      <c r="Z19" s="96"/>
      <c r="AA19" s="96"/>
      <c r="AB19" s="96"/>
      <c r="AC19" s="96"/>
      <c r="AD19" s="96"/>
    </row>
    <row r="20" spans="5:30" ht="19.5" customHeight="1">
      <c r="E20" s="1" t="s">
        <v>21</v>
      </c>
      <c r="F20" s="1"/>
      <c r="G20" s="93">
        <v>188892</v>
      </c>
      <c r="H20" s="94"/>
      <c r="I20" s="94"/>
      <c r="J20" s="94"/>
      <c r="K20" s="94"/>
      <c r="L20" s="94"/>
      <c r="M20" s="94"/>
      <c r="N20" s="94"/>
      <c r="O20" s="95">
        <v>334358</v>
      </c>
      <c r="P20" s="96"/>
      <c r="Q20" s="96"/>
      <c r="R20" s="96"/>
      <c r="S20" s="96"/>
      <c r="T20" s="96"/>
      <c r="U20" s="96"/>
      <c r="V20" s="96"/>
      <c r="W20" s="97">
        <v>1.77</v>
      </c>
      <c r="X20" s="96"/>
      <c r="Y20" s="96"/>
      <c r="Z20" s="96"/>
      <c r="AA20" s="96"/>
      <c r="AB20" s="96"/>
      <c r="AC20" s="96"/>
      <c r="AD20" s="96"/>
    </row>
    <row r="21" spans="5:30" ht="19.5" customHeight="1">
      <c r="E21" s="1" t="s">
        <v>22</v>
      </c>
      <c r="F21" s="1"/>
      <c r="G21" s="93">
        <v>21095</v>
      </c>
      <c r="H21" s="94"/>
      <c r="I21" s="94"/>
      <c r="J21" s="94"/>
      <c r="K21" s="94"/>
      <c r="L21" s="94"/>
      <c r="M21" s="94"/>
      <c r="N21" s="94"/>
      <c r="O21" s="95">
        <v>46919</v>
      </c>
      <c r="P21" s="96"/>
      <c r="Q21" s="96"/>
      <c r="R21" s="96"/>
      <c r="S21" s="96"/>
      <c r="T21" s="96"/>
      <c r="U21" s="96"/>
      <c r="V21" s="96"/>
      <c r="W21" s="97">
        <v>2.22</v>
      </c>
      <c r="X21" s="96"/>
      <c r="Y21" s="96"/>
      <c r="Z21" s="96"/>
      <c r="AA21" s="96"/>
      <c r="AB21" s="96"/>
      <c r="AC21" s="96"/>
      <c r="AD21" s="96"/>
    </row>
    <row r="22" spans="4:30" ht="19.5" customHeight="1">
      <c r="D22" s="70" t="s">
        <v>23</v>
      </c>
      <c r="E22" s="70"/>
      <c r="F22" s="3"/>
      <c r="G22" s="93">
        <v>6378</v>
      </c>
      <c r="H22" s="94"/>
      <c r="I22" s="94"/>
      <c r="J22" s="94"/>
      <c r="K22" s="94"/>
      <c r="L22" s="94"/>
      <c r="M22" s="94"/>
      <c r="N22" s="94"/>
      <c r="O22" s="95">
        <v>13250</v>
      </c>
      <c r="P22" s="96"/>
      <c r="Q22" s="96"/>
      <c r="R22" s="96"/>
      <c r="S22" s="96"/>
      <c r="T22" s="96"/>
      <c r="U22" s="96"/>
      <c r="V22" s="96"/>
      <c r="W22" s="97">
        <v>2.08</v>
      </c>
      <c r="X22" s="96"/>
      <c r="Y22" s="96"/>
      <c r="Z22" s="96"/>
      <c r="AA22" s="96"/>
      <c r="AB22" s="96"/>
      <c r="AC22" s="96"/>
      <c r="AD22" s="96"/>
    </row>
    <row r="23" spans="3:30" ht="19.5" customHeight="1">
      <c r="C23" s="70" t="s">
        <v>27</v>
      </c>
      <c r="D23" s="70"/>
      <c r="E23" s="70"/>
      <c r="F23" s="3"/>
      <c r="G23" s="93">
        <v>8370</v>
      </c>
      <c r="H23" s="94"/>
      <c r="I23" s="94"/>
      <c r="J23" s="94"/>
      <c r="K23" s="94"/>
      <c r="L23" s="94"/>
      <c r="M23" s="94"/>
      <c r="N23" s="94"/>
      <c r="O23" s="95">
        <v>9399</v>
      </c>
      <c r="P23" s="96"/>
      <c r="Q23" s="96"/>
      <c r="R23" s="96"/>
      <c r="S23" s="96"/>
      <c r="T23" s="96"/>
      <c r="U23" s="96"/>
      <c r="V23" s="96"/>
      <c r="W23" s="97">
        <v>1.12</v>
      </c>
      <c r="X23" s="96"/>
      <c r="Y23" s="96"/>
      <c r="Z23" s="96"/>
      <c r="AA23" s="96"/>
      <c r="AB23" s="96"/>
      <c r="AC23" s="96"/>
      <c r="AD23" s="96"/>
    </row>
    <row r="24" spans="2:29" ht="9.75" customHeight="1">
      <c r="B24" s="8"/>
      <c r="C24" s="8"/>
      <c r="D24" s="8"/>
      <c r="E24" s="8"/>
      <c r="F24" s="8"/>
      <c r="G24" s="9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2:30" ht="18" customHeight="1">
      <c r="B25" s="44"/>
      <c r="P25" s="15"/>
      <c r="Q25" s="67"/>
      <c r="AD25" s="37" t="s">
        <v>75</v>
      </c>
    </row>
    <row r="26" ht="30" customHeight="1"/>
    <row r="27" ht="30" customHeight="1"/>
    <row r="28" spans="2:30" ht="21.75" customHeight="1">
      <c r="B28" s="85" t="s">
        <v>56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</row>
    <row r="29" spans="2:14" ht="15" customHeight="1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2:30" ht="15" customHeight="1" thickBot="1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R30" s="6"/>
      <c r="S30" s="6"/>
      <c r="T30" s="6"/>
      <c r="U30" s="6"/>
      <c r="V30" s="6"/>
      <c r="W30" s="6"/>
      <c r="X30" s="6"/>
      <c r="Y30" s="6"/>
      <c r="Z30" s="6"/>
      <c r="AA30" s="6"/>
      <c r="AC30" s="67"/>
      <c r="AD30" s="67" t="s">
        <v>73</v>
      </c>
    </row>
    <row r="31" spans="2:30" ht="24.75" customHeight="1" thickTop="1">
      <c r="B31" s="16"/>
      <c r="C31" s="16"/>
      <c r="D31" s="16"/>
      <c r="E31" s="16"/>
      <c r="F31" s="16"/>
      <c r="G31" s="77" t="s">
        <v>9</v>
      </c>
      <c r="H31" s="71"/>
      <c r="I31" s="71"/>
      <c r="J31" s="77" t="s">
        <v>13</v>
      </c>
      <c r="K31" s="71"/>
      <c r="L31" s="71"/>
      <c r="M31" s="77" t="s">
        <v>14</v>
      </c>
      <c r="N31" s="71"/>
      <c r="O31" s="71"/>
      <c r="P31" s="77" t="s">
        <v>10</v>
      </c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2"/>
      <c r="AB31" s="77" t="s">
        <v>12</v>
      </c>
      <c r="AC31" s="71"/>
      <c r="AD31" s="71"/>
    </row>
    <row r="32" spans="2:30" ht="24.75" customHeight="1">
      <c r="B32" s="73" t="s">
        <v>7</v>
      </c>
      <c r="C32" s="73"/>
      <c r="D32" s="73"/>
      <c r="E32" s="73"/>
      <c r="F32" s="74"/>
      <c r="G32" s="78"/>
      <c r="H32" s="73"/>
      <c r="I32" s="73"/>
      <c r="J32" s="78"/>
      <c r="K32" s="73"/>
      <c r="L32" s="73"/>
      <c r="M32" s="78"/>
      <c r="N32" s="73"/>
      <c r="O32" s="73"/>
      <c r="P32" s="89" t="s">
        <v>9</v>
      </c>
      <c r="Q32" s="90"/>
      <c r="R32" s="91"/>
      <c r="S32" s="86" t="s">
        <v>11</v>
      </c>
      <c r="T32" s="87"/>
      <c r="U32" s="87"/>
      <c r="V32" s="87"/>
      <c r="W32" s="87"/>
      <c r="X32" s="87"/>
      <c r="Y32" s="87"/>
      <c r="Z32" s="87"/>
      <c r="AA32" s="88"/>
      <c r="AB32" s="78"/>
      <c r="AC32" s="73"/>
      <c r="AD32" s="73"/>
    </row>
    <row r="33" spans="2:30" ht="24.75" customHeight="1">
      <c r="B33" s="8"/>
      <c r="C33" s="8"/>
      <c r="D33" s="8"/>
      <c r="E33" s="8"/>
      <c r="F33" s="8"/>
      <c r="G33" s="78"/>
      <c r="H33" s="73"/>
      <c r="I33" s="73"/>
      <c r="J33" s="78"/>
      <c r="K33" s="73"/>
      <c r="L33" s="73"/>
      <c r="M33" s="78"/>
      <c r="N33" s="73"/>
      <c r="O33" s="73"/>
      <c r="P33" s="79"/>
      <c r="Q33" s="75"/>
      <c r="R33" s="76"/>
      <c r="S33" s="78" t="s">
        <v>15</v>
      </c>
      <c r="T33" s="73"/>
      <c r="U33" s="73"/>
      <c r="V33" s="78" t="s">
        <v>16</v>
      </c>
      <c r="W33" s="73"/>
      <c r="X33" s="73"/>
      <c r="Y33" s="78" t="s">
        <v>17</v>
      </c>
      <c r="Z33" s="73"/>
      <c r="AA33" s="74"/>
      <c r="AB33" s="79"/>
      <c r="AC33" s="75"/>
      <c r="AD33" s="75"/>
    </row>
    <row r="34" spans="7:30" ht="19.5" customHeight="1">
      <c r="G34" s="80" t="s">
        <v>24</v>
      </c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</row>
    <row r="35" spans="2:30" ht="19.5" customHeight="1">
      <c r="B35" s="70" t="s">
        <v>2</v>
      </c>
      <c r="C35" s="98"/>
      <c r="D35" s="98"/>
      <c r="E35" s="98"/>
      <c r="F35" s="99"/>
      <c r="G35" s="93">
        <v>503971</v>
      </c>
      <c r="H35" s="94"/>
      <c r="I35" s="94"/>
      <c r="J35" s="100">
        <v>217812</v>
      </c>
      <c r="K35" s="100"/>
      <c r="L35" s="100"/>
      <c r="M35" s="100">
        <v>10684</v>
      </c>
      <c r="N35" s="100"/>
      <c r="O35" s="100"/>
      <c r="P35" s="100">
        <v>274229</v>
      </c>
      <c r="Q35" s="100"/>
      <c r="R35" s="100"/>
      <c r="S35" s="100">
        <v>36196</v>
      </c>
      <c r="T35" s="100"/>
      <c r="U35" s="100"/>
      <c r="V35" s="100">
        <v>109372</v>
      </c>
      <c r="W35" s="100"/>
      <c r="X35" s="100"/>
      <c r="Y35" s="100">
        <v>128659</v>
      </c>
      <c r="Z35" s="100"/>
      <c r="AA35" s="100"/>
      <c r="AB35" s="100">
        <v>1230</v>
      </c>
      <c r="AC35" s="100"/>
      <c r="AD35" s="100"/>
    </row>
    <row r="36" spans="2:28" ht="19.5" customHeight="1">
      <c r="B36" s="3"/>
      <c r="C36" s="99"/>
      <c r="D36" s="99"/>
      <c r="E36" s="99"/>
      <c r="F36" s="99"/>
      <c r="G36" s="101"/>
      <c r="H36" s="14"/>
      <c r="I36" s="14"/>
      <c r="J36" s="19"/>
      <c r="K36" s="14"/>
      <c r="L36" s="14"/>
      <c r="M36" s="12"/>
      <c r="P36" s="19"/>
      <c r="Q36" s="14"/>
      <c r="R36" s="14"/>
      <c r="S36" s="100">
        <v>103541</v>
      </c>
      <c r="T36" s="100"/>
      <c r="U36" s="100"/>
      <c r="V36" s="100">
        <v>108032</v>
      </c>
      <c r="W36" s="100"/>
      <c r="X36" s="100"/>
      <c r="Y36" s="100">
        <v>62654</v>
      </c>
      <c r="Z36" s="100"/>
      <c r="AA36" s="100"/>
      <c r="AB36" s="12"/>
    </row>
    <row r="37" spans="3:30" ht="19.5" customHeight="1">
      <c r="C37" s="70" t="s">
        <v>3</v>
      </c>
      <c r="D37" s="98"/>
      <c r="E37" s="98"/>
      <c r="F37" s="99"/>
      <c r="G37" s="93">
        <v>497593</v>
      </c>
      <c r="H37" s="94"/>
      <c r="I37" s="94"/>
      <c r="J37" s="100">
        <v>214556</v>
      </c>
      <c r="K37" s="100"/>
      <c r="L37" s="100"/>
      <c r="M37" s="100">
        <v>10420</v>
      </c>
      <c r="N37" s="100"/>
      <c r="O37" s="100"/>
      <c r="P37" s="100">
        <v>271445</v>
      </c>
      <c r="Q37" s="100"/>
      <c r="R37" s="100"/>
      <c r="S37" s="100">
        <v>35535</v>
      </c>
      <c r="T37" s="100"/>
      <c r="U37" s="100"/>
      <c r="V37" s="100">
        <v>108118</v>
      </c>
      <c r="W37" s="100"/>
      <c r="X37" s="100"/>
      <c r="Y37" s="100">
        <v>127790</v>
      </c>
      <c r="Z37" s="100"/>
      <c r="AA37" s="100"/>
      <c r="AB37" s="100">
        <v>1156</v>
      </c>
      <c r="AC37" s="100"/>
      <c r="AD37" s="100"/>
    </row>
    <row r="38" spans="3:28" ht="19.5" customHeight="1">
      <c r="C38" s="3"/>
      <c r="D38" s="99"/>
      <c r="E38" s="99"/>
      <c r="F38" s="99"/>
      <c r="G38" s="101"/>
      <c r="H38" s="14"/>
      <c r="I38" s="14"/>
      <c r="J38" s="19"/>
      <c r="K38" s="14"/>
      <c r="L38" s="14"/>
      <c r="M38" s="12"/>
      <c r="P38" s="19"/>
      <c r="Q38" s="14"/>
      <c r="R38" s="14"/>
      <c r="S38" s="100">
        <v>102177</v>
      </c>
      <c r="T38" s="100"/>
      <c r="U38" s="100"/>
      <c r="V38" s="100">
        <v>106995</v>
      </c>
      <c r="W38" s="100"/>
      <c r="X38" s="100"/>
      <c r="Y38" s="100">
        <v>62271</v>
      </c>
      <c r="Z38" s="100"/>
      <c r="AA38" s="100"/>
      <c r="AB38" s="12"/>
    </row>
    <row r="39" spans="4:30" ht="19.5" customHeight="1">
      <c r="D39" s="69" t="s">
        <v>0</v>
      </c>
      <c r="E39" s="98"/>
      <c r="F39" s="99"/>
      <c r="G39" s="93">
        <v>265478</v>
      </c>
      <c r="H39" s="94"/>
      <c r="I39" s="94"/>
      <c r="J39" s="100">
        <v>194845</v>
      </c>
      <c r="K39" s="100"/>
      <c r="L39" s="100"/>
      <c r="M39" s="100">
        <v>1669</v>
      </c>
      <c r="N39" s="100"/>
      <c r="O39" s="100"/>
      <c r="P39" s="100">
        <v>68437</v>
      </c>
      <c r="Q39" s="100"/>
      <c r="R39" s="100"/>
      <c r="S39" s="100">
        <v>1082</v>
      </c>
      <c r="T39" s="100"/>
      <c r="U39" s="100"/>
      <c r="V39" s="100">
        <v>9617</v>
      </c>
      <c r="W39" s="100"/>
      <c r="X39" s="100"/>
      <c r="Y39" s="100">
        <v>57738</v>
      </c>
      <c r="Z39" s="100"/>
      <c r="AA39" s="100"/>
      <c r="AB39" s="100">
        <v>519</v>
      </c>
      <c r="AC39" s="100"/>
      <c r="AD39" s="100"/>
    </row>
    <row r="40" spans="4:28" ht="19.5" customHeight="1">
      <c r="D40" s="1"/>
      <c r="E40" s="99"/>
      <c r="F40" s="99"/>
      <c r="G40" s="101"/>
      <c r="H40" s="14"/>
      <c r="I40" s="14"/>
      <c r="J40" s="19"/>
      <c r="K40" s="14"/>
      <c r="L40" s="14"/>
      <c r="M40" s="12"/>
      <c r="P40" s="19"/>
      <c r="Q40" s="14"/>
      <c r="R40" s="14"/>
      <c r="S40" s="100">
        <v>13364</v>
      </c>
      <c r="T40" s="100"/>
      <c r="U40" s="100"/>
      <c r="V40" s="100">
        <v>24031</v>
      </c>
      <c r="W40" s="100"/>
      <c r="X40" s="100"/>
      <c r="Y40" s="100">
        <v>31042</v>
      </c>
      <c r="Z40" s="100"/>
      <c r="AA40" s="100"/>
      <c r="AB40" s="12"/>
    </row>
    <row r="41" spans="4:30" ht="19.5" customHeight="1">
      <c r="D41" s="69" t="s">
        <v>66</v>
      </c>
      <c r="E41" s="98"/>
      <c r="F41" s="99"/>
      <c r="G41" s="93">
        <v>19874</v>
      </c>
      <c r="H41" s="94"/>
      <c r="I41" s="94"/>
      <c r="J41" s="100">
        <v>21</v>
      </c>
      <c r="K41" s="100"/>
      <c r="L41" s="100"/>
      <c r="M41" s="100">
        <v>345</v>
      </c>
      <c r="N41" s="100"/>
      <c r="O41" s="100"/>
      <c r="P41" s="100">
        <v>19507</v>
      </c>
      <c r="Q41" s="100"/>
      <c r="R41" s="100"/>
      <c r="S41" s="100">
        <v>197</v>
      </c>
      <c r="T41" s="100"/>
      <c r="U41" s="100"/>
      <c r="V41" s="100">
        <v>12229</v>
      </c>
      <c r="W41" s="100"/>
      <c r="X41" s="100"/>
      <c r="Y41" s="100">
        <v>7081</v>
      </c>
      <c r="Z41" s="100"/>
      <c r="AA41" s="100"/>
      <c r="AB41" s="100">
        <v>1</v>
      </c>
      <c r="AC41" s="100"/>
      <c r="AD41" s="100"/>
    </row>
    <row r="42" spans="4:28" ht="19.5" customHeight="1">
      <c r="D42" s="1"/>
      <c r="E42" s="99"/>
      <c r="F42" s="99"/>
      <c r="G42" s="101"/>
      <c r="H42" s="14"/>
      <c r="I42" s="14"/>
      <c r="J42" s="19"/>
      <c r="K42" s="14"/>
      <c r="L42" s="14"/>
      <c r="M42" s="12"/>
      <c r="P42" s="19"/>
      <c r="Q42" s="14"/>
      <c r="R42" s="14"/>
      <c r="S42" s="100">
        <v>6661</v>
      </c>
      <c r="T42" s="100"/>
      <c r="U42" s="100"/>
      <c r="V42" s="100">
        <v>8794</v>
      </c>
      <c r="W42" s="100"/>
      <c r="X42" s="100"/>
      <c r="Y42" s="100">
        <v>4052</v>
      </c>
      <c r="Z42" s="100"/>
      <c r="AA42" s="100"/>
      <c r="AB42" s="12"/>
    </row>
    <row r="43" spans="4:30" ht="19.5" customHeight="1">
      <c r="D43" s="69" t="s">
        <v>72</v>
      </c>
      <c r="E43" s="98"/>
      <c r="F43" s="99"/>
      <c r="G43" s="93">
        <v>2254</v>
      </c>
      <c r="H43" s="94"/>
      <c r="I43" s="94"/>
      <c r="J43" s="100" t="s">
        <v>85</v>
      </c>
      <c r="K43" s="100"/>
      <c r="L43" s="100"/>
      <c r="M43" s="100">
        <v>4</v>
      </c>
      <c r="N43" s="100"/>
      <c r="O43" s="100"/>
      <c r="P43" s="100">
        <v>2250</v>
      </c>
      <c r="Q43" s="100"/>
      <c r="R43" s="100"/>
      <c r="S43" s="100">
        <v>6</v>
      </c>
      <c r="T43" s="100"/>
      <c r="U43" s="100"/>
      <c r="V43" s="100">
        <v>910</v>
      </c>
      <c r="W43" s="100"/>
      <c r="X43" s="100"/>
      <c r="Y43" s="100">
        <v>1334</v>
      </c>
      <c r="Z43" s="100"/>
      <c r="AA43" s="100"/>
      <c r="AB43" s="100" t="s">
        <v>85</v>
      </c>
      <c r="AC43" s="100"/>
      <c r="AD43" s="100"/>
    </row>
    <row r="44" spans="4:28" ht="19.5" customHeight="1">
      <c r="D44" s="1"/>
      <c r="E44" s="99"/>
      <c r="F44" s="99"/>
      <c r="G44" s="101"/>
      <c r="H44" s="14"/>
      <c r="I44" s="14"/>
      <c r="J44" s="19"/>
      <c r="M44" s="19"/>
      <c r="P44" s="19"/>
      <c r="Q44" s="14"/>
      <c r="R44" s="14"/>
      <c r="S44" s="100">
        <v>534</v>
      </c>
      <c r="T44" s="100"/>
      <c r="U44" s="100"/>
      <c r="V44" s="100">
        <v>913</v>
      </c>
      <c r="W44" s="100"/>
      <c r="X44" s="100"/>
      <c r="Y44" s="100">
        <v>803</v>
      </c>
      <c r="Z44" s="100"/>
      <c r="AA44" s="100"/>
      <c r="AB44" s="12"/>
    </row>
    <row r="45" spans="4:30" ht="19.5" customHeight="1">
      <c r="D45" s="69" t="s">
        <v>4</v>
      </c>
      <c r="E45" s="98"/>
      <c r="F45" s="99"/>
      <c r="G45" s="93">
        <v>188892</v>
      </c>
      <c r="H45" s="94"/>
      <c r="I45" s="94"/>
      <c r="J45" s="100">
        <v>18540</v>
      </c>
      <c r="K45" s="100"/>
      <c r="L45" s="100"/>
      <c r="M45" s="100">
        <v>8035</v>
      </c>
      <c r="N45" s="100"/>
      <c r="O45" s="100"/>
      <c r="P45" s="100">
        <v>161824</v>
      </c>
      <c r="Q45" s="100"/>
      <c r="R45" s="100"/>
      <c r="S45" s="100">
        <v>32854</v>
      </c>
      <c r="T45" s="100"/>
      <c r="U45" s="100"/>
      <c r="V45" s="100">
        <v>75064</v>
      </c>
      <c r="W45" s="100"/>
      <c r="X45" s="100"/>
      <c r="Y45" s="100">
        <v>53904</v>
      </c>
      <c r="Z45" s="100"/>
      <c r="AA45" s="100"/>
      <c r="AB45" s="100">
        <v>488</v>
      </c>
      <c r="AC45" s="100"/>
      <c r="AD45" s="100"/>
    </row>
    <row r="46" spans="4:28" ht="19.5" customHeight="1">
      <c r="D46" s="1"/>
      <c r="E46" s="99"/>
      <c r="F46" s="99"/>
      <c r="G46" s="101"/>
      <c r="H46" s="14"/>
      <c r="I46" s="14"/>
      <c r="J46" s="12"/>
      <c r="M46" s="12"/>
      <c r="P46" s="19"/>
      <c r="Q46" s="14"/>
      <c r="R46" s="14"/>
      <c r="S46" s="100">
        <v>74425</v>
      </c>
      <c r="T46" s="100"/>
      <c r="U46" s="100"/>
      <c r="V46" s="100">
        <v>64812</v>
      </c>
      <c r="W46" s="100"/>
      <c r="X46" s="100"/>
      <c r="Y46" s="100">
        <v>22585</v>
      </c>
      <c r="Z46" s="100"/>
      <c r="AA46" s="100"/>
      <c r="AB46" s="12"/>
    </row>
    <row r="47" spans="4:30" ht="19.5" customHeight="1">
      <c r="D47" s="69" t="s">
        <v>5</v>
      </c>
      <c r="E47" s="98"/>
      <c r="F47" s="99"/>
      <c r="G47" s="93">
        <v>21095</v>
      </c>
      <c r="H47" s="94"/>
      <c r="I47" s="94"/>
      <c r="J47" s="100">
        <v>1150</v>
      </c>
      <c r="K47" s="100"/>
      <c r="L47" s="100"/>
      <c r="M47" s="100">
        <v>367</v>
      </c>
      <c r="N47" s="100"/>
      <c r="O47" s="100"/>
      <c r="P47" s="100">
        <v>19427</v>
      </c>
      <c r="Q47" s="100"/>
      <c r="R47" s="100"/>
      <c r="S47" s="100">
        <v>1396</v>
      </c>
      <c r="T47" s="100"/>
      <c r="U47" s="100"/>
      <c r="V47" s="100">
        <v>10298</v>
      </c>
      <c r="W47" s="100"/>
      <c r="X47" s="100"/>
      <c r="Y47" s="100">
        <v>7733</v>
      </c>
      <c r="Z47" s="100"/>
      <c r="AA47" s="100"/>
      <c r="AB47" s="100">
        <v>148</v>
      </c>
      <c r="AC47" s="100"/>
      <c r="AD47" s="100"/>
    </row>
    <row r="48" spans="4:28" ht="19.5" customHeight="1">
      <c r="D48" s="1"/>
      <c r="E48" s="99"/>
      <c r="F48" s="99"/>
      <c r="G48" s="101"/>
      <c r="H48" s="14"/>
      <c r="I48" s="14"/>
      <c r="J48" s="12"/>
      <c r="M48" s="12"/>
      <c r="P48" s="19"/>
      <c r="Q48" s="14"/>
      <c r="R48" s="14"/>
      <c r="S48" s="100">
        <v>7193</v>
      </c>
      <c r="T48" s="100"/>
      <c r="U48" s="100"/>
      <c r="V48" s="100">
        <v>8445</v>
      </c>
      <c r="W48" s="100"/>
      <c r="X48" s="100"/>
      <c r="Y48" s="100">
        <v>3789</v>
      </c>
      <c r="Z48" s="100"/>
      <c r="AA48" s="100"/>
      <c r="AB48" s="12"/>
    </row>
    <row r="49" spans="3:30" ht="19.5" customHeight="1">
      <c r="C49" s="70" t="s">
        <v>25</v>
      </c>
      <c r="D49" s="98"/>
      <c r="E49" s="98"/>
      <c r="F49" s="99"/>
      <c r="G49" s="93">
        <v>6378</v>
      </c>
      <c r="H49" s="94"/>
      <c r="I49" s="94"/>
      <c r="J49" s="100">
        <v>3256</v>
      </c>
      <c r="K49" s="100"/>
      <c r="L49" s="100"/>
      <c r="M49" s="100">
        <v>264</v>
      </c>
      <c r="N49" s="100"/>
      <c r="O49" s="100"/>
      <c r="P49" s="100">
        <v>2784</v>
      </c>
      <c r="Q49" s="100"/>
      <c r="R49" s="100"/>
      <c r="S49" s="100">
        <v>661</v>
      </c>
      <c r="T49" s="100"/>
      <c r="U49" s="100"/>
      <c r="V49" s="100">
        <v>1254</v>
      </c>
      <c r="W49" s="100"/>
      <c r="X49" s="100"/>
      <c r="Y49" s="100">
        <v>869</v>
      </c>
      <c r="Z49" s="100"/>
      <c r="AA49" s="100"/>
      <c r="AB49" s="100">
        <v>74</v>
      </c>
      <c r="AC49" s="100"/>
      <c r="AD49" s="100"/>
    </row>
    <row r="50" spans="3:28" ht="19.5" customHeight="1">
      <c r="C50" s="3"/>
      <c r="D50" s="99"/>
      <c r="E50" s="99"/>
      <c r="F50" s="99"/>
      <c r="G50" s="101"/>
      <c r="H50" s="14"/>
      <c r="I50" s="14"/>
      <c r="J50" s="12"/>
      <c r="M50" s="12"/>
      <c r="P50" s="19"/>
      <c r="Q50" s="14"/>
      <c r="R50" s="14"/>
      <c r="S50" s="100">
        <v>1364</v>
      </c>
      <c r="T50" s="100"/>
      <c r="U50" s="100"/>
      <c r="V50" s="100">
        <v>1037</v>
      </c>
      <c r="W50" s="100"/>
      <c r="X50" s="100"/>
      <c r="Y50" s="100">
        <v>383</v>
      </c>
      <c r="Z50" s="100"/>
      <c r="AA50" s="100"/>
      <c r="AB50" s="12"/>
    </row>
    <row r="51" spans="2:30" ht="19.5" customHeight="1">
      <c r="B51" s="92"/>
      <c r="C51" s="92"/>
      <c r="D51" s="92"/>
      <c r="E51" s="92"/>
      <c r="F51" s="92"/>
      <c r="G51" s="82" t="s">
        <v>26</v>
      </c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</row>
    <row r="52" spans="2:30" ht="19.5" customHeight="1">
      <c r="B52" s="70" t="s">
        <v>2</v>
      </c>
      <c r="C52" s="98"/>
      <c r="D52" s="98"/>
      <c r="E52" s="98"/>
      <c r="F52" s="99"/>
      <c r="G52" s="93">
        <v>1143468</v>
      </c>
      <c r="H52" s="94"/>
      <c r="I52" s="94"/>
      <c r="J52" s="100">
        <v>584052</v>
      </c>
      <c r="K52" s="100"/>
      <c r="L52" s="100"/>
      <c r="M52" s="100">
        <v>24530</v>
      </c>
      <c r="N52" s="100"/>
      <c r="O52" s="100"/>
      <c r="P52" s="100">
        <v>532258</v>
      </c>
      <c r="Q52" s="100"/>
      <c r="R52" s="100"/>
      <c r="S52" s="100">
        <v>68235</v>
      </c>
      <c r="T52" s="100"/>
      <c r="U52" s="100"/>
      <c r="V52" s="100">
        <v>200313</v>
      </c>
      <c r="W52" s="100"/>
      <c r="X52" s="100"/>
      <c r="Y52" s="100">
        <v>263708</v>
      </c>
      <c r="Z52" s="100"/>
      <c r="AA52" s="100"/>
      <c r="AB52" s="100">
        <v>2596</v>
      </c>
      <c r="AC52" s="100"/>
      <c r="AD52" s="100"/>
    </row>
    <row r="53" spans="2:28" ht="19.5" customHeight="1">
      <c r="B53" s="22"/>
      <c r="C53" s="99"/>
      <c r="D53" s="99"/>
      <c r="E53" s="99"/>
      <c r="F53" s="99"/>
      <c r="G53" s="101"/>
      <c r="H53" s="14"/>
      <c r="I53" s="14"/>
      <c r="J53" s="12"/>
      <c r="M53" s="12"/>
      <c r="P53" s="19"/>
      <c r="Q53" s="14"/>
      <c r="R53" s="14"/>
      <c r="S53" s="100">
        <v>199246</v>
      </c>
      <c r="T53" s="100"/>
      <c r="U53" s="100"/>
      <c r="V53" s="100">
        <v>202859</v>
      </c>
      <c r="W53" s="100"/>
      <c r="X53" s="100"/>
      <c r="Y53" s="100">
        <v>130151</v>
      </c>
      <c r="Z53" s="100"/>
      <c r="AA53" s="100"/>
      <c r="AB53" s="12"/>
    </row>
    <row r="54" spans="3:30" ht="19.5" customHeight="1">
      <c r="C54" s="70" t="s">
        <v>19</v>
      </c>
      <c r="D54" s="98"/>
      <c r="E54" s="98"/>
      <c r="F54" s="99"/>
      <c r="G54" s="93">
        <v>1130218</v>
      </c>
      <c r="H54" s="94"/>
      <c r="I54" s="94"/>
      <c r="J54" s="100">
        <v>576138</v>
      </c>
      <c r="K54" s="100"/>
      <c r="L54" s="100"/>
      <c r="M54" s="100">
        <v>23974</v>
      </c>
      <c r="N54" s="100"/>
      <c r="O54" s="100"/>
      <c r="P54" s="100">
        <v>527609</v>
      </c>
      <c r="Q54" s="100"/>
      <c r="R54" s="100"/>
      <c r="S54" s="100">
        <v>67043</v>
      </c>
      <c r="T54" s="100"/>
      <c r="U54" s="100"/>
      <c r="V54" s="100">
        <v>198210</v>
      </c>
      <c r="W54" s="100"/>
      <c r="X54" s="100"/>
      <c r="Y54" s="100">
        <v>262354</v>
      </c>
      <c r="Z54" s="100"/>
      <c r="AA54" s="100"/>
      <c r="AB54" s="100">
        <v>2465</v>
      </c>
      <c r="AC54" s="100"/>
      <c r="AD54" s="100"/>
    </row>
    <row r="55" spans="3:28" ht="19.5" customHeight="1">
      <c r="C55" s="3"/>
      <c r="D55" s="99"/>
      <c r="E55" s="99"/>
      <c r="F55" s="99"/>
      <c r="G55" s="101"/>
      <c r="H55" s="14"/>
      <c r="I55" s="14"/>
      <c r="J55" s="12"/>
      <c r="M55" s="12"/>
      <c r="P55" s="19"/>
      <c r="Q55" s="14"/>
      <c r="R55" s="14"/>
      <c r="S55" s="100">
        <v>196830</v>
      </c>
      <c r="T55" s="100"/>
      <c r="U55" s="100"/>
      <c r="V55" s="100">
        <v>201238</v>
      </c>
      <c r="W55" s="100"/>
      <c r="X55" s="100"/>
      <c r="Y55" s="100">
        <v>129539</v>
      </c>
      <c r="Z55" s="100"/>
      <c r="AA55" s="100"/>
      <c r="AB55" s="12"/>
    </row>
    <row r="56" spans="4:30" ht="19.5" customHeight="1">
      <c r="D56" s="69" t="s">
        <v>0</v>
      </c>
      <c r="E56" s="98"/>
      <c r="F56" s="99"/>
      <c r="G56" s="93">
        <v>703910</v>
      </c>
      <c r="H56" s="94"/>
      <c r="I56" s="94"/>
      <c r="J56" s="100">
        <v>524044</v>
      </c>
      <c r="K56" s="100"/>
      <c r="L56" s="100"/>
      <c r="M56" s="100">
        <v>4013</v>
      </c>
      <c r="N56" s="100"/>
      <c r="O56" s="100"/>
      <c r="P56" s="100">
        <v>174625</v>
      </c>
      <c r="Q56" s="100"/>
      <c r="R56" s="100"/>
      <c r="S56" s="100">
        <v>2276</v>
      </c>
      <c r="T56" s="100"/>
      <c r="U56" s="100"/>
      <c r="V56" s="100">
        <v>22660</v>
      </c>
      <c r="W56" s="100"/>
      <c r="X56" s="100"/>
      <c r="Y56" s="100">
        <v>149689</v>
      </c>
      <c r="Z56" s="100"/>
      <c r="AA56" s="100"/>
      <c r="AB56" s="100">
        <v>1205</v>
      </c>
      <c r="AC56" s="100"/>
      <c r="AD56" s="100"/>
    </row>
    <row r="57" spans="4:28" ht="19.5" customHeight="1">
      <c r="D57" s="1"/>
      <c r="E57" s="99"/>
      <c r="F57" s="99"/>
      <c r="G57" s="101"/>
      <c r="H57" s="14"/>
      <c r="I57" s="14"/>
      <c r="J57" s="12"/>
      <c r="M57" s="12"/>
      <c r="P57" s="19"/>
      <c r="Q57" s="14"/>
      <c r="R57" s="14"/>
      <c r="S57" s="100">
        <v>34088</v>
      </c>
      <c r="T57" s="100"/>
      <c r="U57" s="100"/>
      <c r="V57" s="100">
        <v>61755</v>
      </c>
      <c r="W57" s="100"/>
      <c r="X57" s="100"/>
      <c r="Y57" s="100">
        <v>78782</v>
      </c>
      <c r="Z57" s="100"/>
      <c r="AA57" s="100"/>
      <c r="AB57" s="12"/>
    </row>
    <row r="58" spans="4:30" ht="19.5" customHeight="1">
      <c r="D58" s="69" t="s">
        <v>66</v>
      </c>
      <c r="E58" s="98"/>
      <c r="F58" s="99"/>
      <c r="G58" s="93">
        <v>40377</v>
      </c>
      <c r="H58" s="94"/>
      <c r="I58" s="94"/>
      <c r="J58" s="100">
        <v>32</v>
      </c>
      <c r="K58" s="100"/>
      <c r="L58" s="100"/>
      <c r="M58" s="100">
        <v>610</v>
      </c>
      <c r="N58" s="100"/>
      <c r="O58" s="100"/>
      <c r="P58" s="100">
        <v>39734</v>
      </c>
      <c r="Q58" s="100"/>
      <c r="R58" s="100"/>
      <c r="S58" s="100">
        <v>370</v>
      </c>
      <c r="T58" s="100"/>
      <c r="U58" s="100"/>
      <c r="V58" s="100">
        <v>25630</v>
      </c>
      <c r="W58" s="100"/>
      <c r="X58" s="100"/>
      <c r="Y58" s="100">
        <v>13734</v>
      </c>
      <c r="Z58" s="100"/>
      <c r="AA58" s="100"/>
      <c r="AB58" s="100">
        <v>1</v>
      </c>
      <c r="AC58" s="100"/>
      <c r="AD58" s="100"/>
    </row>
    <row r="59" spans="4:28" ht="19.5" customHeight="1">
      <c r="D59" s="1"/>
      <c r="E59" s="99"/>
      <c r="F59" s="99"/>
      <c r="G59" s="101"/>
      <c r="H59" s="14"/>
      <c r="I59" s="14"/>
      <c r="J59" s="12"/>
      <c r="M59" s="12"/>
      <c r="P59" s="19"/>
      <c r="Q59" s="14"/>
      <c r="R59" s="14"/>
      <c r="S59" s="100">
        <v>13113</v>
      </c>
      <c r="T59" s="100"/>
      <c r="U59" s="100"/>
      <c r="V59" s="100">
        <v>18918</v>
      </c>
      <c r="W59" s="100"/>
      <c r="X59" s="100"/>
      <c r="Y59" s="100">
        <v>7703</v>
      </c>
      <c r="Z59" s="100"/>
      <c r="AA59" s="100"/>
      <c r="AB59" s="12"/>
    </row>
    <row r="60" spans="4:30" ht="19.5" customHeight="1">
      <c r="D60" s="69" t="s">
        <v>72</v>
      </c>
      <c r="E60" s="98"/>
      <c r="F60" s="99"/>
      <c r="G60" s="93">
        <v>4654</v>
      </c>
      <c r="H60" s="94"/>
      <c r="I60" s="94"/>
      <c r="J60" s="100" t="s">
        <v>85</v>
      </c>
      <c r="K60" s="100"/>
      <c r="L60" s="100"/>
      <c r="M60" s="100">
        <v>7</v>
      </c>
      <c r="N60" s="100"/>
      <c r="O60" s="100"/>
      <c r="P60" s="100">
        <v>4647</v>
      </c>
      <c r="Q60" s="100"/>
      <c r="R60" s="100"/>
      <c r="S60" s="100">
        <v>14</v>
      </c>
      <c r="T60" s="100"/>
      <c r="U60" s="100"/>
      <c r="V60" s="100">
        <v>2140</v>
      </c>
      <c r="W60" s="100"/>
      <c r="X60" s="100"/>
      <c r="Y60" s="100">
        <v>2493</v>
      </c>
      <c r="Z60" s="100"/>
      <c r="AA60" s="100"/>
      <c r="AB60" s="100" t="s">
        <v>85</v>
      </c>
      <c r="AC60" s="100"/>
      <c r="AD60" s="100"/>
    </row>
    <row r="61" spans="4:28" ht="19.5" customHeight="1">
      <c r="D61" s="1"/>
      <c r="E61" s="99"/>
      <c r="F61" s="99"/>
      <c r="G61" s="101"/>
      <c r="H61" s="14"/>
      <c r="I61" s="14"/>
      <c r="J61" s="19"/>
      <c r="M61" s="19"/>
      <c r="P61" s="19"/>
      <c r="Q61" s="14"/>
      <c r="R61" s="14"/>
      <c r="S61" s="100">
        <v>1188</v>
      </c>
      <c r="T61" s="100"/>
      <c r="U61" s="100"/>
      <c r="V61" s="100">
        <v>2033</v>
      </c>
      <c r="W61" s="100"/>
      <c r="X61" s="100"/>
      <c r="Y61" s="100">
        <v>1426</v>
      </c>
      <c r="Z61" s="100"/>
      <c r="AA61" s="100"/>
      <c r="AB61" s="12"/>
    </row>
    <row r="62" spans="4:30" ht="19.5" customHeight="1">
      <c r="D62" s="69" t="s">
        <v>4</v>
      </c>
      <c r="E62" s="98"/>
      <c r="F62" s="99"/>
      <c r="G62" s="93">
        <v>334358</v>
      </c>
      <c r="H62" s="94"/>
      <c r="I62" s="94"/>
      <c r="J62" s="100">
        <v>48679</v>
      </c>
      <c r="K62" s="100"/>
      <c r="L62" s="100"/>
      <c r="M62" s="100">
        <v>18329</v>
      </c>
      <c r="N62" s="100"/>
      <c r="O62" s="100"/>
      <c r="P62" s="100">
        <v>266439</v>
      </c>
      <c r="Q62" s="100"/>
      <c r="R62" s="100"/>
      <c r="S62" s="100">
        <v>61712</v>
      </c>
      <c r="T62" s="100"/>
      <c r="U62" s="100"/>
      <c r="V62" s="100">
        <v>123921</v>
      </c>
      <c r="W62" s="100"/>
      <c r="X62" s="100"/>
      <c r="Y62" s="100">
        <v>80804</v>
      </c>
      <c r="Z62" s="100"/>
      <c r="AA62" s="100"/>
      <c r="AB62" s="100">
        <v>906</v>
      </c>
      <c r="AC62" s="100"/>
      <c r="AD62" s="100"/>
    </row>
    <row r="63" spans="4:28" ht="19.5" customHeight="1">
      <c r="D63" s="1"/>
      <c r="E63" s="99"/>
      <c r="F63" s="99"/>
      <c r="G63" s="101"/>
      <c r="H63" s="102"/>
      <c r="I63" s="102"/>
      <c r="J63" s="12"/>
      <c r="M63" s="12"/>
      <c r="P63" s="19"/>
      <c r="Q63" s="14"/>
      <c r="R63" s="14"/>
      <c r="S63" s="100">
        <v>132226</v>
      </c>
      <c r="T63" s="100"/>
      <c r="U63" s="100"/>
      <c r="V63" s="100">
        <v>100161</v>
      </c>
      <c r="W63" s="100"/>
      <c r="X63" s="100"/>
      <c r="Y63" s="100">
        <v>34050</v>
      </c>
      <c r="Z63" s="100"/>
      <c r="AA63" s="100"/>
      <c r="AB63" s="12"/>
    </row>
    <row r="64" spans="4:30" ht="19.5" customHeight="1">
      <c r="D64" s="69" t="s">
        <v>5</v>
      </c>
      <c r="E64" s="98"/>
      <c r="F64" s="99"/>
      <c r="G64" s="93">
        <v>46919</v>
      </c>
      <c r="H64" s="94"/>
      <c r="I64" s="94"/>
      <c r="J64" s="100">
        <v>3383</v>
      </c>
      <c r="K64" s="100"/>
      <c r="L64" s="100"/>
      <c r="M64" s="100">
        <v>1015</v>
      </c>
      <c r="N64" s="100"/>
      <c r="O64" s="100"/>
      <c r="P64" s="100">
        <v>42164</v>
      </c>
      <c r="Q64" s="100"/>
      <c r="R64" s="100"/>
      <c r="S64" s="100">
        <v>2671</v>
      </c>
      <c r="T64" s="100"/>
      <c r="U64" s="100"/>
      <c r="V64" s="100">
        <v>23859</v>
      </c>
      <c r="W64" s="100"/>
      <c r="X64" s="100"/>
      <c r="Y64" s="100">
        <v>15634</v>
      </c>
      <c r="Z64" s="100"/>
      <c r="AA64" s="100"/>
      <c r="AB64" s="100">
        <v>353</v>
      </c>
      <c r="AC64" s="100"/>
      <c r="AD64" s="100"/>
    </row>
    <row r="65" spans="4:28" ht="19.5" customHeight="1">
      <c r="D65" s="1"/>
      <c r="E65" s="99"/>
      <c r="F65" s="99"/>
      <c r="G65" s="101"/>
      <c r="H65" s="14"/>
      <c r="I65" s="14"/>
      <c r="J65" s="12"/>
      <c r="M65" s="12"/>
      <c r="P65" s="19"/>
      <c r="Q65" s="14"/>
      <c r="R65" s="14"/>
      <c r="S65" s="100">
        <v>16215</v>
      </c>
      <c r="T65" s="100"/>
      <c r="U65" s="100"/>
      <c r="V65" s="100">
        <v>18371</v>
      </c>
      <c r="W65" s="100"/>
      <c r="X65" s="100"/>
      <c r="Y65" s="100">
        <v>7578</v>
      </c>
      <c r="Z65" s="100"/>
      <c r="AA65" s="100"/>
      <c r="AB65" s="12"/>
    </row>
    <row r="66" spans="3:30" ht="19.5" customHeight="1">
      <c r="C66" s="70" t="s">
        <v>25</v>
      </c>
      <c r="D66" s="98"/>
      <c r="E66" s="98"/>
      <c r="F66" s="99"/>
      <c r="G66" s="93">
        <v>13250</v>
      </c>
      <c r="H66" s="94"/>
      <c r="I66" s="94"/>
      <c r="J66" s="100">
        <v>7914</v>
      </c>
      <c r="K66" s="100"/>
      <c r="L66" s="100"/>
      <c r="M66" s="100">
        <v>556</v>
      </c>
      <c r="N66" s="100"/>
      <c r="O66" s="100"/>
      <c r="P66" s="100">
        <v>4649</v>
      </c>
      <c r="Q66" s="100"/>
      <c r="R66" s="100"/>
      <c r="S66" s="100">
        <v>1192</v>
      </c>
      <c r="T66" s="100"/>
      <c r="U66" s="100"/>
      <c r="V66" s="100">
        <v>2103</v>
      </c>
      <c r="W66" s="100"/>
      <c r="X66" s="100"/>
      <c r="Y66" s="100">
        <v>1354</v>
      </c>
      <c r="Z66" s="100"/>
      <c r="AA66" s="100"/>
      <c r="AB66" s="100">
        <v>131</v>
      </c>
      <c r="AC66" s="100"/>
      <c r="AD66" s="100"/>
    </row>
    <row r="67" spans="2:29" ht="19.5" customHeight="1">
      <c r="B67" s="8"/>
      <c r="C67" s="8"/>
      <c r="D67" s="8"/>
      <c r="E67" s="8"/>
      <c r="F67" s="8"/>
      <c r="G67" s="103"/>
      <c r="H67" s="68"/>
      <c r="I67" s="68"/>
      <c r="J67" s="21"/>
      <c r="K67" s="8"/>
      <c r="L67" s="8"/>
      <c r="M67" s="21"/>
      <c r="N67" s="8"/>
      <c r="O67" s="8"/>
      <c r="P67" s="21"/>
      <c r="Q67" s="8"/>
      <c r="R67" s="8"/>
      <c r="S67" s="104">
        <v>2416</v>
      </c>
      <c r="T67" s="104"/>
      <c r="U67" s="104"/>
      <c r="V67" s="104">
        <v>1621</v>
      </c>
      <c r="W67" s="104"/>
      <c r="X67" s="104"/>
      <c r="Y67" s="104">
        <v>612</v>
      </c>
      <c r="Z67" s="104"/>
      <c r="AA67" s="104"/>
      <c r="AB67" s="21"/>
      <c r="AC67" s="8"/>
    </row>
    <row r="68" spans="2:31" ht="18" customHeight="1">
      <c r="B68" s="44" t="s">
        <v>83</v>
      </c>
      <c r="AD68" s="37" t="s">
        <v>75</v>
      </c>
      <c r="AE68" s="67"/>
    </row>
    <row r="69" ht="18" customHeight="1">
      <c r="B69" s="44" t="s">
        <v>84</v>
      </c>
    </row>
  </sheetData>
  <sheetProtection/>
  <mergeCells count="249">
    <mergeCell ref="B4:AD4"/>
    <mergeCell ref="B28:AD28"/>
    <mergeCell ref="P31:AA31"/>
    <mergeCell ref="S32:AA32"/>
    <mergeCell ref="W7:AD8"/>
    <mergeCell ref="W9:AD10"/>
    <mergeCell ref="W11:AD12"/>
    <mergeCell ref="G31:I33"/>
    <mergeCell ref="J31:L33"/>
    <mergeCell ref="P32:R33"/>
    <mergeCell ref="AB41:AD41"/>
    <mergeCell ref="AB39:AD39"/>
    <mergeCell ref="AB37:AD37"/>
    <mergeCell ref="AB35:AD35"/>
    <mergeCell ref="AB49:AD49"/>
    <mergeCell ref="AB47:AD47"/>
    <mergeCell ref="AB45:AD45"/>
    <mergeCell ref="AB43:AD43"/>
    <mergeCell ref="AB58:AD58"/>
    <mergeCell ref="AB56:AD56"/>
    <mergeCell ref="AB54:AD54"/>
    <mergeCell ref="AB52:AD52"/>
    <mergeCell ref="AB66:AD66"/>
    <mergeCell ref="AB64:AD64"/>
    <mergeCell ref="AB62:AD62"/>
    <mergeCell ref="AB60:AD60"/>
    <mergeCell ref="Y55:AA55"/>
    <mergeCell ref="Y54:AA54"/>
    <mergeCell ref="Y53:AA53"/>
    <mergeCell ref="Y52:AA52"/>
    <mergeCell ref="Y46:AA46"/>
    <mergeCell ref="Y45:AA45"/>
    <mergeCell ref="G51:AD51"/>
    <mergeCell ref="Y44:AA44"/>
    <mergeCell ref="Y43:AA43"/>
    <mergeCell ref="Y59:AA59"/>
    <mergeCell ref="Y58:AA58"/>
    <mergeCell ref="Y57:AA57"/>
    <mergeCell ref="Y56:AA56"/>
    <mergeCell ref="Y50:AA50"/>
    <mergeCell ref="Y49:AA49"/>
    <mergeCell ref="Y48:AA48"/>
    <mergeCell ref="Y47:AA47"/>
    <mergeCell ref="Y63:AA63"/>
    <mergeCell ref="Y62:AA62"/>
    <mergeCell ref="Y61:AA61"/>
    <mergeCell ref="Y60:AA60"/>
    <mergeCell ref="Y67:AA67"/>
    <mergeCell ref="Y66:AA66"/>
    <mergeCell ref="Y65:AA65"/>
    <mergeCell ref="Y64:AA64"/>
    <mergeCell ref="Y38:AA38"/>
    <mergeCell ref="Y37:AA37"/>
    <mergeCell ref="Y36:AA36"/>
    <mergeCell ref="Y35:AA35"/>
    <mergeCell ref="Y42:AA42"/>
    <mergeCell ref="Y41:AA41"/>
    <mergeCell ref="Y40:AA40"/>
    <mergeCell ref="Y39:AA39"/>
    <mergeCell ref="V55:X55"/>
    <mergeCell ref="V54:X54"/>
    <mergeCell ref="V53:X53"/>
    <mergeCell ref="V52:X52"/>
    <mergeCell ref="V59:X59"/>
    <mergeCell ref="V58:X58"/>
    <mergeCell ref="V57:X57"/>
    <mergeCell ref="V56:X56"/>
    <mergeCell ref="V63:X63"/>
    <mergeCell ref="V62:X62"/>
    <mergeCell ref="V61:X61"/>
    <mergeCell ref="V60:X60"/>
    <mergeCell ref="V67:X67"/>
    <mergeCell ref="V66:X66"/>
    <mergeCell ref="V65:X65"/>
    <mergeCell ref="V64:X64"/>
    <mergeCell ref="V38:X38"/>
    <mergeCell ref="V37:X37"/>
    <mergeCell ref="V36:X36"/>
    <mergeCell ref="V35:X35"/>
    <mergeCell ref="V42:X42"/>
    <mergeCell ref="V41:X41"/>
    <mergeCell ref="V40:X40"/>
    <mergeCell ref="V39:X39"/>
    <mergeCell ref="V46:X46"/>
    <mergeCell ref="V45:X45"/>
    <mergeCell ref="V44:X44"/>
    <mergeCell ref="V43:X43"/>
    <mergeCell ref="V50:X50"/>
    <mergeCell ref="V49:X49"/>
    <mergeCell ref="V48:X48"/>
    <mergeCell ref="V47:X47"/>
    <mergeCell ref="S55:U55"/>
    <mergeCell ref="S54:U54"/>
    <mergeCell ref="S53:U53"/>
    <mergeCell ref="S52:U52"/>
    <mergeCell ref="S59:U59"/>
    <mergeCell ref="S58:U58"/>
    <mergeCell ref="S57:U57"/>
    <mergeCell ref="S56:U56"/>
    <mergeCell ref="S63:U63"/>
    <mergeCell ref="S62:U62"/>
    <mergeCell ref="S61:U61"/>
    <mergeCell ref="S60:U60"/>
    <mergeCell ref="S67:U67"/>
    <mergeCell ref="S66:U66"/>
    <mergeCell ref="S65:U65"/>
    <mergeCell ref="S64:U64"/>
    <mergeCell ref="S50:U50"/>
    <mergeCell ref="S49:U49"/>
    <mergeCell ref="S48:U48"/>
    <mergeCell ref="S47:U47"/>
    <mergeCell ref="S38:U38"/>
    <mergeCell ref="S37:U37"/>
    <mergeCell ref="S45:U45"/>
    <mergeCell ref="S44:U44"/>
    <mergeCell ref="S43:U43"/>
    <mergeCell ref="S46:U46"/>
    <mergeCell ref="S36:U36"/>
    <mergeCell ref="S35:U35"/>
    <mergeCell ref="S42:U42"/>
    <mergeCell ref="S41:U41"/>
    <mergeCell ref="S40:U40"/>
    <mergeCell ref="S39:U39"/>
    <mergeCell ref="P41:R41"/>
    <mergeCell ref="P39:R39"/>
    <mergeCell ref="P37:R37"/>
    <mergeCell ref="P35:R35"/>
    <mergeCell ref="P49:R49"/>
    <mergeCell ref="P47:R47"/>
    <mergeCell ref="P45:R45"/>
    <mergeCell ref="P43:R43"/>
    <mergeCell ref="P58:R58"/>
    <mergeCell ref="P56:R56"/>
    <mergeCell ref="P54:R54"/>
    <mergeCell ref="P52:R52"/>
    <mergeCell ref="P66:R66"/>
    <mergeCell ref="P64:R64"/>
    <mergeCell ref="P62:R62"/>
    <mergeCell ref="P60:R60"/>
    <mergeCell ref="M62:O62"/>
    <mergeCell ref="M60:O60"/>
    <mergeCell ref="M58:O58"/>
    <mergeCell ref="M56:O56"/>
    <mergeCell ref="M54:O54"/>
    <mergeCell ref="M52:O52"/>
    <mergeCell ref="M31:O33"/>
    <mergeCell ref="M49:O49"/>
    <mergeCell ref="M47:O47"/>
    <mergeCell ref="M45:O45"/>
    <mergeCell ref="M43:O43"/>
    <mergeCell ref="M41:O41"/>
    <mergeCell ref="M39:O39"/>
    <mergeCell ref="M37:O37"/>
    <mergeCell ref="M35:O35"/>
    <mergeCell ref="G34:AD34"/>
    <mergeCell ref="J35:L35"/>
    <mergeCell ref="J66:L66"/>
    <mergeCell ref="J64:L64"/>
    <mergeCell ref="J62:L62"/>
    <mergeCell ref="J60:L60"/>
    <mergeCell ref="J58:L58"/>
    <mergeCell ref="J56:L56"/>
    <mergeCell ref="J54:L54"/>
    <mergeCell ref="J52:L52"/>
    <mergeCell ref="J49:L49"/>
    <mergeCell ref="J39:L39"/>
    <mergeCell ref="G41:I41"/>
    <mergeCell ref="G39:I39"/>
    <mergeCell ref="G54:I54"/>
    <mergeCell ref="G52:I52"/>
    <mergeCell ref="J37:L37"/>
    <mergeCell ref="J47:L47"/>
    <mergeCell ref="J45:L45"/>
    <mergeCell ref="S33:U33"/>
    <mergeCell ref="V33:X33"/>
    <mergeCell ref="G37:I37"/>
    <mergeCell ref="G35:I35"/>
    <mergeCell ref="G49:I49"/>
    <mergeCell ref="G47:I47"/>
    <mergeCell ref="G45:I45"/>
    <mergeCell ref="G43:I43"/>
    <mergeCell ref="J43:L43"/>
    <mergeCell ref="J41:L41"/>
    <mergeCell ref="Y33:AA33"/>
    <mergeCell ref="AB31:AD33"/>
    <mergeCell ref="W15:AD15"/>
    <mergeCell ref="W14:AD14"/>
    <mergeCell ref="O23:V23"/>
    <mergeCell ref="O22:V22"/>
    <mergeCell ref="O15:V15"/>
    <mergeCell ref="O14:V14"/>
    <mergeCell ref="W23:AD23"/>
    <mergeCell ref="W22:AD22"/>
    <mergeCell ref="W21:AD21"/>
    <mergeCell ref="W20:AD20"/>
    <mergeCell ref="W19:AD19"/>
    <mergeCell ref="W18:AD18"/>
    <mergeCell ref="W17:AD17"/>
    <mergeCell ref="W16:AD16"/>
    <mergeCell ref="G19:N19"/>
    <mergeCell ref="G18:N18"/>
    <mergeCell ref="O21:V21"/>
    <mergeCell ref="O20:V20"/>
    <mergeCell ref="O19:V19"/>
    <mergeCell ref="O18:V18"/>
    <mergeCell ref="G23:N23"/>
    <mergeCell ref="G22:N22"/>
    <mergeCell ref="G21:N21"/>
    <mergeCell ref="G20:N20"/>
    <mergeCell ref="G7:N12"/>
    <mergeCell ref="O7:V12"/>
    <mergeCell ref="G17:N17"/>
    <mergeCell ref="G16:N16"/>
    <mergeCell ref="G15:N15"/>
    <mergeCell ref="G14:N14"/>
    <mergeCell ref="O17:V17"/>
    <mergeCell ref="O16:V16"/>
    <mergeCell ref="D41:E41"/>
    <mergeCell ref="D58:E58"/>
    <mergeCell ref="B32:F32"/>
    <mergeCell ref="D22:E22"/>
    <mergeCell ref="C23:E23"/>
    <mergeCell ref="B35:E35"/>
    <mergeCell ref="C37:E37"/>
    <mergeCell ref="D39:E39"/>
    <mergeCell ref="D43:E43"/>
    <mergeCell ref="D45:E45"/>
    <mergeCell ref="B14:E14"/>
    <mergeCell ref="C15:E15"/>
    <mergeCell ref="D16:E16"/>
    <mergeCell ref="B7:F9"/>
    <mergeCell ref="B10:F12"/>
    <mergeCell ref="B52:E52"/>
    <mergeCell ref="C54:E54"/>
    <mergeCell ref="D56:E56"/>
    <mergeCell ref="D64:E64"/>
    <mergeCell ref="C66:E66"/>
    <mergeCell ref="G66:I66"/>
    <mergeCell ref="G64:I64"/>
    <mergeCell ref="G60:I60"/>
    <mergeCell ref="G62:I62"/>
    <mergeCell ref="D47:E47"/>
    <mergeCell ref="C49:E49"/>
    <mergeCell ref="D60:E60"/>
    <mergeCell ref="D62:E62"/>
    <mergeCell ref="G58:I58"/>
    <mergeCell ref="G56:I56"/>
    <mergeCell ref="M66:O66"/>
    <mergeCell ref="M64:O6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1"/>
  <sheetViews>
    <sheetView view="pageBreakPreview" zoomScale="75" zoomScaleNormal="75" zoomScaleSheetLayoutView="75" zoomScalePageLayoutView="0" workbookViewId="0" topLeftCell="A1">
      <selection activeCell="I8" sqref="I8"/>
    </sheetView>
  </sheetViews>
  <sheetFormatPr defaultColWidth="9.00390625" defaultRowHeight="13.5"/>
  <cols>
    <col min="1" max="1" width="3.625" style="2" customWidth="1"/>
    <col min="2" max="4" width="2.125" style="2" customWidth="1"/>
    <col min="5" max="5" width="23.50390625" style="2" customWidth="1"/>
    <col min="6" max="6" width="1.625" style="2" customWidth="1"/>
    <col min="7" max="7" width="13.625" style="2" bestFit="1" customWidth="1"/>
    <col min="8" max="8" width="14.50390625" style="2" bestFit="1" customWidth="1"/>
    <col min="9" max="9" width="17.00390625" style="2" bestFit="1" customWidth="1"/>
    <col min="10" max="10" width="16.375" style="2" customWidth="1"/>
    <col min="11" max="11" width="14.375" style="2" customWidth="1"/>
    <col min="12" max="12" width="9.375" style="2" customWidth="1"/>
    <col min="13" max="16384" width="9.00390625" style="2" customWidth="1"/>
  </cols>
  <sheetData>
    <row r="1" spans="2:11" ht="15" customHeight="1">
      <c r="B1" s="46"/>
      <c r="C1" s="46"/>
      <c r="D1" s="46"/>
      <c r="E1" s="46"/>
      <c r="F1" s="46"/>
      <c r="J1" s="4"/>
      <c r="K1" s="4"/>
    </row>
    <row r="2" spans="2:11" ht="21.75" customHeight="1">
      <c r="B2" s="18" t="s">
        <v>61</v>
      </c>
      <c r="C2" s="18"/>
      <c r="D2" s="18"/>
      <c r="E2" s="18"/>
      <c r="F2" s="18"/>
      <c r="G2" s="18"/>
      <c r="H2" s="18"/>
      <c r="I2" s="18"/>
      <c r="J2" s="18"/>
      <c r="K2" s="18"/>
    </row>
    <row r="3" spans="2:11" ht="21.75" customHeight="1">
      <c r="B3" s="5" t="s">
        <v>60</v>
      </c>
      <c r="C3" s="5"/>
      <c r="D3" s="5"/>
      <c r="E3" s="5"/>
      <c r="F3" s="5"/>
      <c r="G3" s="5"/>
      <c r="H3" s="5"/>
      <c r="I3" s="5"/>
      <c r="J3" s="5"/>
      <c r="K3" s="5"/>
    </row>
    <row r="4" ht="15" customHeight="1"/>
    <row r="5" spans="2:11" ht="15" customHeight="1" thickBot="1">
      <c r="B5" s="6"/>
      <c r="C5" s="6"/>
      <c r="D5" s="6"/>
      <c r="E5" s="6"/>
      <c r="F5" s="6"/>
      <c r="G5" s="6"/>
      <c r="H5" s="6"/>
      <c r="I5" s="39"/>
      <c r="J5" s="52" t="s">
        <v>57</v>
      </c>
      <c r="K5" s="39"/>
    </row>
    <row r="6" spans="2:11" ht="17.25" customHeight="1" thickTop="1">
      <c r="B6" s="47" t="s">
        <v>28</v>
      </c>
      <c r="C6" s="47"/>
      <c r="D6" s="47"/>
      <c r="E6" s="47"/>
      <c r="F6" s="41"/>
      <c r="G6" s="40"/>
      <c r="H6" s="40"/>
      <c r="I6" s="30" t="s">
        <v>78</v>
      </c>
      <c r="J6" s="30" t="s">
        <v>31</v>
      </c>
      <c r="K6" s="40" t="s">
        <v>32</v>
      </c>
    </row>
    <row r="7" spans="2:11" ht="14.25" customHeight="1">
      <c r="B7" s="33"/>
      <c r="C7" s="33"/>
      <c r="D7" s="33"/>
      <c r="E7" s="33"/>
      <c r="F7" s="34"/>
      <c r="G7" s="32" t="s">
        <v>29</v>
      </c>
      <c r="H7" s="32" t="s">
        <v>30</v>
      </c>
      <c r="I7" s="31" t="s">
        <v>33</v>
      </c>
      <c r="J7" s="31" t="s">
        <v>34</v>
      </c>
      <c r="K7" s="32" t="s">
        <v>35</v>
      </c>
    </row>
    <row r="8" spans="2:11" ht="18" customHeight="1">
      <c r="B8" s="51" t="s">
        <v>36</v>
      </c>
      <c r="C8" s="51"/>
      <c r="D8" s="51"/>
      <c r="E8" s="51"/>
      <c r="F8" s="36"/>
      <c r="G8" s="29"/>
      <c r="H8" s="29"/>
      <c r="I8" s="7" t="s">
        <v>37</v>
      </c>
      <c r="J8" s="7" t="s">
        <v>58</v>
      </c>
      <c r="K8" s="29" t="s">
        <v>58</v>
      </c>
    </row>
    <row r="9" ht="9.75" customHeight="1">
      <c r="G9" s="23"/>
    </row>
    <row r="10" spans="2:11" ht="19.5" customHeight="1">
      <c r="B10" s="49" t="s">
        <v>38</v>
      </c>
      <c r="C10" s="49"/>
      <c r="D10" s="49"/>
      <c r="E10" s="49"/>
      <c r="F10" s="3"/>
      <c r="G10" s="25">
        <f>SUM(G11,G19)</f>
        <v>512341</v>
      </c>
      <c r="H10" s="26">
        <f>SUM(H11,H19)</f>
        <v>1152867</v>
      </c>
      <c r="I10" s="24">
        <f aca="true" t="shared" si="0" ref="I10:I19">ROUND(H10/G10,2)</f>
        <v>2.25</v>
      </c>
      <c r="J10" s="14"/>
      <c r="K10" s="14"/>
    </row>
    <row r="11" spans="3:11" ht="19.5" customHeight="1">
      <c r="C11" s="49" t="s">
        <v>39</v>
      </c>
      <c r="D11" s="49"/>
      <c r="E11" s="49"/>
      <c r="F11" s="3"/>
      <c r="G11" s="25">
        <f>SUM(G12,G18)</f>
        <v>503971</v>
      </c>
      <c r="H11" s="26">
        <f>SUM(H12,H18)</f>
        <v>1143468</v>
      </c>
      <c r="I11" s="24">
        <f t="shared" si="0"/>
        <v>2.27</v>
      </c>
      <c r="J11" s="13"/>
      <c r="K11" s="13"/>
    </row>
    <row r="12" spans="4:11" ht="19.5" customHeight="1">
      <c r="D12" s="49" t="s">
        <v>40</v>
      </c>
      <c r="E12" s="49"/>
      <c r="F12" s="3"/>
      <c r="G12" s="25">
        <f>SUM(G13:G17)</f>
        <v>497593</v>
      </c>
      <c r="H12" s="26">
        <f>SUM(H13:H17)</f>
        <v>1130218</v>
      </c>
      <c r="I12" s="24">
        <f t="shared" si="0"/>
        <v>2.27</v>
      </c>
      <c r="J12" s="13"/>
      <c r="K12" s="13"/>
    </row>
    <row r="13" spans="5:11" ht="19.5" customHeight="1">
      <c r="E13" s="1" t="s">
        <v>41</v>
      </c>
      <c r="F13" s="1"/>
      <c r="G13" s="10">
        <v>265478</v>
      </c>
      <c r="H13" s="11">
        <v>703910</v>
      </c>
      <c r="I13" s="24">
        <f t="shared" si="0"/>
        <v>2.65</v>
      </c>
      <c r="J13" s="13"/>
      <c r="K13" s="13"/>
    </row>
    <row r="14" spans="5:11" ht="19.5" customHeight="1">
      <c r="E14" s="1" t="s">
        <v>66</v>
      </c>
      <c r="F14" s="1"/>
      <c r="G14" s="10">
        <v>19874</v>
      </c>
      <c r="H14" s="11">
        <v>40377</v>
      </c>
      <c r="I14" s="24">
        <f t="shared" si="0"/>
        <v>2.03</v>
      </c>
      <c r="J14" s="13"/>
      <c r="K14" s="13"/>
    </row>
    <row r="15" spans="5:11" ht="19.5" customHeight="1">
      <c r="E15" s="1" t="s">
        <v>67</v>
      </c>
      <c r="F15" s="1"/>
      <c r="G15" s="10">
        <v>2254</v>
      </c>
      <c r="H15" s="11">
        <v>4654</v>
      </c>
      <c r="I15" s="24">
        <f t="shared" si="0"/>
        <v>2.06</v>
      </c>
      <c r="J15" s="13"/>
      <c r="K15" s="13"/>
    </row>
    <row r="16" spans="5:11" ht="19.5" customHeight="1">
      <c r="E16" s="1" t="s">
        <v>42</v>
      </c>
      <c r="F16" s="1"/>
      <c r="G16" s="10">
        <v>188892</v>
      </c>
      <c r="H16" s="11">
        <v>334358</v>
      </c>
      <c r="I16" s="24">
        <f t="shared" si="0"/>
        <v>1.77</v>
      </c>
      <c r="J16" s="13"/>
      <c r="K16" s="13"/>
    </row>
    <row r="17" spans="5:11" ht="19.5" customHeight="1">
      <c r="E17" s="1" t="s">
        <v>43</v>
      </c>
      <c r="F17" s="1"/>
      <c r="G17" s="10">
        <v>21095</v>
      </c>
      <c r="H17" s="11">
        <v>46919</v>
      </c>
      <c r="I17" s="24">
        <f t="shared" si="0"/>
        <v>2.22</v>
      </c>
      <c r="J17" s="13"/>
      <c r="K17" s="13"/>
    </row>
    <row r="18" spans="4:11" ht="19.5" customHeight="1">
      <c r="D18" s="49" t="s">
        <v>44</v>
      </c>
      <c r="E18" s="49"/>
      <c r="F18" s="3"/>
      <c r="G18" s="10">
        <v>6378</v>
      </c>
      <c r="H18" s="11">
        <v>13250</v>
      </c>
      <c r="I18" s="24">
        <f t="shared" si="0"/>
        <v>2.08</v>
      </c>
      <c r="J18" s="13"/>
      <c r="K18" s="13"/>
    </row>
    <row r="19" spans="3:11" ht="19.5" customHeight="1">
      <c r="C19" s="49" t="s">
        <v>45</v>
      </c>
      <c r="D19" s="49"/>
      <c r="E19" s="49"/>
      <c r="F19" s="3"/>
      <c r="G19" s="10">
        <v>8370</v>
      </c>
      <c r="H19" s="11">
        <v>9399</v>
      </c>
      <c r="I19" s="24">
        <f t="shared" si="0"/>
        <v>1.12</v>
      </c>
      <c r="J19" s="14"/>
      <c r="K19" s="14"/>
    </row>
    <row r="20" spans="2:11" ht="9.75" customHeight="1">
      <c r="B20" s="8"/>
      <c r="C20" s="8"/>
      <c r="D20" s="8"/>
      <c r="E20" s="8"/>
      <c r="F20" s="8"/>
      <c r="G20" s="9"/>
      <c r="H20" s="8"/>
      <c r="I20" s="28"/>
      <c r="J20" s="8"/>
      <c r="K20" s="8"/>
    </row>
    <row r="21" spans="2:11" ht="18" customHeight="1">
      <c r="B21" s="54"/>
      <c r="J21" s="53" t="s">
        <v>75</v>
      </c>
      <c r="K21" s="37"/>
    </row>
  </sheetData>
  <sheetProtection/>
  <printOptions/>
  <pageMargins left="0.5905511811023623" right="0.5905511811023623" top="0.3937007874015748" bottom="0.3937007874015748" header="0.5118110236220472" footer="0.5118110236220472"/>
  <pageSetup horizontalDpi="240" verticalDpi="240" orientation="portrait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70"/>
  <sheetViews>
    <sheetView view="pageBreakPreview" zoomScale="75" zoomScaleNormal="75" zoomScaleSheetLayoutView="75" zoomScalePageLayoutView="0" workbookViewId="0" topLeftCell="A1">
      <selection activeCell="J36" sqref="J36"/>
    </sheetView>
  </sheetViews>
  <sheetFormatPr defaultColWidth="9.00390625" defaultRowHeight="13.5"/>
  <cols>
    <col min="1" max="1" width="3.625" style="2" customWidth="1"/>
    <col min="2" max="2" width="5.50390625" style="2" customWidth="1"/>
    <col min="3" max="3" width="4.50390625" style="2" customWidth="1"/>
    <col min="4" max="4" width="17.50390625" style="2" bestFit="1" customWidth="1"/>
    <col min="5" max="5" width="1.625" style="2" customWidth="1"/>
    <col min="6" max="6" width="14.25390625" style="2" customWidth="1"/>
    <col min="7" max="7" width="10.00390625" style="2" bestFit="1" customWidth="1"/>
    <col min="8" max="8" width="9.25390625" style="2" bestFit="1" customWidth="1"/>
    <col min="9" max="9" width="8.625" style="2" bestFit="1" customWidth="1"/>
    <col min="10" max="10" width="11.625" style="2" bestFit="1" customWidth="1"/>
    <col min="11" max="11" width="17.00390625" style="2" bestFit="1" customWidth="1"/>
    <col min="12" max="12" width="23.25390625" style="2" customWidth="1"/>
    <col min="13" max="13" width="9.00390625" style="2" bestFit="1" customWidth="1"/>
    <col min="14" max="14" width="5.875" style="2" customWidth="1"/>
    <col min="15" max="16384" width="9.00390625" style="2" customWidth="1"/>
  </cols>
  <sheetData>
    <row r="1" ht="30" customHeight="1"/>
    <row r="2" spans="2:13" ht="21.75" customHeight="1">
      <c r="B2" s="56" t="s">
        <v>56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2:10" ht="15" customHeight="1">
      <c r="B3" s="15"/>
      <c r="C3" s="15"/>
      <c r="D3" s="15"/>
      <c r="E3" s="15"/>
      <c r="F3" s="15"/>
      <c r="G3" s="15"/>
      <c r="H3" s="15"/>
      <c r="I3" s="15"/>
      <c r="J3" s="15"/>
    </row>
    <row r="4" spans="2:13" ht="15" customHeight="1" thickBot="1">
      <c r="B4" s="6"/>
      <c r="C4" s="6"/>
      <c r="D4" s="6"/>
      <c r="E4" s="6"/>
      <c r="F4" s="6"/>
      <c r="G4" s="6"/>
      <c r="H4" s="6"/>
      <c r="I4" s="6"/>
      <c r="J4" s="6"/>
      <c r="K4" s="62" t="s">
        <v>57</v>
      </c>
      <c r="L4" s="43"/>
      <c r="M4" s="43"/>
    </row>
    <row r="5" spans="2:13" ht="24.75" customHeight="1" thickTop="1">
      <c r="B5" s="16"/>
      <c r="C5" s="16"/>
      <c r="D5" s="16"/>
      <c r="E5" s="16"/>
      <c r="F5" s="30" t="s">
        <v>46</v>
      </c>
      <c r="G5" s="30" t="s">
        <v>47</v>
      </c>
      <c r="H5" s="30" t="s">
        <v>48</v>
      </c>
      <c r="I5" s="61" t="s">
        <v>49</v>
      </c>
      <c r="J5" s="61"/>
      <c r="K5" s="61"/>
      <c r="L5" s="61"/>
      <c r="M5" s="38" t="s">
        <v>50</v>
      </c>
    </row>
    <row r="6" spans="2:13" ht="24.75" customHeight="1">
      <c r="B6" s="48" t="s">
        <v>36</v>
      </c>
      <c r="C6" s="48"/>
      <c r="D6" s="48"/>
      <c r="E6" s="34"/>
      <c r="F6" s="31"/>
      <c r="G6" s="31"/>
      <c r="H6" s="31"/>
      <c r="I6" s="31" t="s">
        <v>46</v>
      </c>
      <c r="J6" s="63" t="s">
        <v>51</v>
      </c>
      <c r="K6" s="63"/>
      <c r="L6" s="63"/>
      <c r="M6" s="33"/>
    </row>
    <row r="7" spans="2:13" ht="24.75" customHeight="1">
      <c r="B7" s="8"/>
      <c r="C7" s="8"/>
      <c r="D7" s="8"/>
      <c r="E7" s="8"/>
      <c r="F7" s="7"/>
      <c r="G7" s="7"/>
      <c r="H7" s="7"/>
      <c r="I7" s="7"/>
      <c r="J7" s="7" t="s">
        <v>52</v>
      </c>
      <c r="K7" s="7" t="s">
        <v>53</v>
      </c>
      <c r="L7" s="7" t="s">
        <v>62</v>
      </c>
      <c r="M7" s="35"/>
    </row>
    <row r="8" spans="6:13" ht="14.25">
      <c r="F8" s="57" t="s">
        <v>54</v>
      </c>
      <c r="G8" s="58"/>
      <c r="H8" s="58"/>
      <c r="I8" s="58"/>
      <c r="J8" s="58"/>
      <c r="K8" s="58"/>
      <c r="L8" s="58"/>
      <c r="M8" s="58"/>
    </row>
    <row r="9" spans="2:13" ht="14.25">
      <c r="B9" s="50" t="s">
        <v>39</v>
      </c>
      <c r="C9" s="55"/>
      <c r="D9" s="55"/>
      <c r="E9" s="17"/>
      <c r="F9" s="10">
        <v>503971</v>
      </c>
      <c r="G9" s="27">
        <f aca="true" t="shared" si="0" ref="G9:M9">SUM(G11,G23)</f>
        <v>217812</v>
      </c>
      <c r="H9" s="27">
        <f t="shared" si="0"/>
        <v>10684</v>
      </c>
      <c r="I9" s="12">
        <v>274229</v>
      </c>
      <c r="J9" s="27">
        <f t="shared" si="0"/>
        <v>36196</v>
      </c>
      <c r="K9" s="27">
        <f t="shared" si="0"/>
        <v>109372</v>
      </c>
      <c r="L9" s="27">
        <f t="shared" si="0"/>
        <v>128659</v>
      </c>
      <c r="M9" s="27">
        <f t="shared" si="0"/>
        <v>1230</v>
      </c>
    </row>
    <row r="10" spans="2:13" ht="14.25">
      <c r="B10" s="3"/>
      <c r="C10" s="17"/>
      <c r="D10" s="17"/>
      <c r="E10" s="17"/>
      <c r="F10" s="10"/>
      <c r="G10" s="12"/>
      <c r="H10" s="12"/>
      <c r="I10" s="12"/>
      <c r="J10" s="27">
        <f>SUM(J12,J24)</f>
        <v>103541</v>
      </c>
      <c r="K10" s="27">
        <f>SUM(K12,K24)</f>
        <v>108032</v>
      </c>
      <c r="L10" s="27">
        <f>SUM(L12,L24)</f>
        <v>62654</v>
      </c>
      <c r="M10" s="12"/>
    </row>
    <row r="11" spans="3:13" ht="14.25">
      <c r="C11" s="50" t="s">
        <v>40</v>
      </c>
      <c r="D11" s="55"/>
      <c r="E11" s="17"/>
      <c r="F11" s="10">
        <v>497593</v>
      </c>
      <c r="G11" s="27">
        <f aca="true" t="shared" si="1" ref="G11:M11">SUM(G13,G15,G17,G19,G21)</f>
        <v>214556</v>
      </c>
      <c r="H11" s="27">
        <f t="shared" si="1"/>
        <v>10420</v>
      </c>
      <c r="I11" s="12">
        <v>271445</v>
      </c>
      <c r="J11" s="27">
        <f t="shared" si="1"/>
        <v>35535</v>
      </c>
      <c r="K11" s="27">
        <f t="shared" si="1"/>
        <v>108118</v>
      </c>
      <c r="L11" s="27">
        <f t="shared" si="1"/>
        <v>127790</v>
      </c>
      <c r="M11" s="27">
        <f t="shared" si="1"/>
        <v>1156</v>
      </c>
    </row>
    <row r="12" spans="3:13" ht="14.25">
      <c r="C12" s="3"/>
      <c r="D12" s="17"/>
      <c r="E12" s="17"/>
      <c r="F12" s="10"/>
      <c r="G12" s="27"/>
      <c r="H12" s="27"/>
      <c r="I12" s="27"/>
      <c r="J12" s="27">
        <f>SUM(J14,J16,J18,J20,J22)</f>
        <v>102177</v>
      </c>
      <c r="K12" s="27">
        <f>SUM(K14,K16,K18,K20,K22)</f>
        <v>106995</v>
      </c>
      <c r="L12" s="27">
        <f>SUM(L14,L16,L18,L20,L22)</f>
        <v>62271</v>
      </c>
      <c r="M12" s="27"/>
    </row>
    <row r="13" spans="4:13" ht="14.25">
      <c r="D13" s="1" t="s">
        <v>41</v>
      </c>
      <c r="E13" s="17"/>
      <c r="F13" s="10">
        <v>265478</v>
      </c>
      <c r="G13" s="12">
        <v>194845</v>
      </c>
      <c r="H13" s="12">
        <v>1669</v>
      </c>
      <c r="I13" s="27">
        <f>SUM(J13:L13)</f>
        <v>68437</v>
      </c>
      <c r="J13" s="12">
        <v>1082</v>
      </c>
      <c r="K13" s="12">
        <v>9617</v>
      </c>
      <c r="L13" s="12">
        <f>23919+24280+9539</f>
        <v>57738</v>
      </c>
      <c r="M13" s="12">
        <v>519</v>
      </c>
    </row>
    <row r="14" spans="4:13" ht="14.25">
      <c r="D14" s="1"/>
      <c r="E14" s="17"/>
      <c r="F14" s="25"/>
      <c r="G14" s="12"/>
      <c r="H14" s="12"/>
      <c r="I14" s="27"/>
      <c r="J14" s="12">
        <v>13364</v>
      </c>
      <c r="K14" s="12">
        <v>24031</v>
      </c>
      <c r="L14" s="12">
        <f>22610+7130+1302</f>
        <v>31042</v>
      </c>
      <c r="M14" s="12"/>
    </row>
    <row r="15" spans="4:13" ht="14.25" customHeight="1">
      <c r="D15" s="1" t="s">
        <v>69</v>
      </c>
      <c r="E15" s="17"/>
      <c r="F15" s="25">
        <f>SUM(G15,H15,I15,M15)</f>
        <v>19874</v>
      </c>
      <c r="G15" s="19">
        <v>21</v>
      </c>
      <c r="H15" s="19">
        <v>345</v>
      </c>
      <c r="I15" s="27">
        <f>SUM(J15:L15)</f>
        <v>19507</v>
      </c>
      <c r="J15" s="12">
        <v>197</v>
      </c>
      <c r="K15" s="12">
        <v>12229</v>
      </c>
      <c r="L15" s="12">
        <f>2725+2601+1755</f>
        <v>7081</v>
      </c>
      <c r="M15" s="19">
        <v>1</v>
      </c>
    </row>
    <row r="16" spans="4:13" ht="14.25">
      <c r="D16" s="1"/>
      <c r="E16" s="17"/>
      <c r="F16" s="25"/>
      <c r="G16" s="19"/>
      <c r="H16" s="19"/>
      <c r="I16" s="27"/>
      <c r="J16" s="12">
        <v>6661</v>
      </c>
      <c r="K16" s="12">
        <v>8794</v>
      </c>
      <c r="L16" s="12">
        <f>2784+896+372</f>
        <v>4052</v>
      </c>
      <c r="M16" s="12"/>
    </row>
    <row r="17" spans="4:13" ht="14.25">
      <c r="D17" s="1" t="s">
        <v>70</v>
      </c>
      <c r="E17" s="17"/>
      <c r="F17" s="25">
        <f>SUM(G17,H17,I17,M17)</f>
        <v>2254</v>
      </c>
      <c r="G17" s="19" t="s">
        <v>76</v>
      </c>
      <c r="H17" s="19">
        <v>4</v>
      </c>
      <c r="I17" s="27">
        <f>SUM(J17:L17)</f>
        <v>2250</v>
      </c>
      <c r="J17" s="12">
        <v>6</v>
      </c>
      <c r="K17" s="12">
        <v>910</v>
      </c>
      <c r="L17" s="12">
        <f>700+496+138</f>
        <v>1334</v>
      </c>
      <c r="M17" s="19" t="s">
        <v>76</v>
      </c>
    </row>
    <row r="18" spans="4:13" ht="14.25">
      <c r="D18" s="1" t="s">
        <v>71</v>
      </c>
      <c r="E18" s="17"/>
      <c r="F18" s="25"/>
      <c r="G18" s="19"/>
      <c r="H18" s="19"/>
      <c r="I18" s="27"/>
      <c r="J18" s="12">
        <v>534</v>
      </c>
      <c r="K18" s="12">
        <v>913</v>
      </c>
      <c r="L18" s="12">
        <f>626+163+14</f>
        <v>803</v>
      </c>
      <c r="M18" s="12"/>
    </row>
    <row r="19" spans="4:13" ht="14.25">
      <c r="D19" s="1" t="s">
        <v>42</v>
      </c>
      <c r="E19" s="17"/>
      <c r="F19" s="10">
        <v>188892</v>
      </c>
      <c r="G19" s="12">
        <v>18540</v>
      </c>
      <c r="H19" s="12">
        <v>8035</v>
      </c>
      <c r="I19" s="12">
        <v>161824</v>
      </c>
      <c r="J19" s="12">
        <v>32854</v>
      </c>
      <c r="K19" s="12">
        <v>75064</v>
      </c>
      <c r="L19" s="12">
        <f>42676+9478+1750</f>
        <v>53904</v>
      </c>
      <c r="M19" s="12">
        <v>488</v>
      </c>
    </row>
    <row r="20" spans="4:13" ht="14.25">
      <c r="D20" s="1"/>
      <c r="E20" s="17"/>
      <c r="F20" s="10"/>
      <c r="G20" s="12"/>
      <c r="H20" s="12"/>
      <c r="I20" s="27"/>
      <c r="J20" s="12">
        <v>74425</v>
      </c>
      <c r="K20" s="12">
        <v>64812</v>
      </c>
      <c r="L20" s="12">
        <f>20596+1671+318</f>
        <v>22585</v>
      </c>
      <c r="M20" s="12"/>
    </row>
    <row r="21" spans="4:13" ht="14.25">
      <c r="D21" s="1" t="s">
        <v>43</v>
      </c>
      <c r="E21" s="17"/>
      <c r="F21" s="10">
        <v>21095</v>
      </c>
      <c r="G21" s="12">
        <v>1150</v>
      </c>
      <c r="H21" s="12">
        <v>367</v>
      </c>
      <c r="I21" s="27">
        <f>SUM(J21:L21)</f>
        <v>19427</v>
      </c>
      <c r="J21" s="12">
        <v>1396</v>
      </c>
      <c r="K21" s="12">
        <v>10298</v>
      </c>
      <c r="L21" s="12">
        <f>5247+2028+458</f>
        <v>7733</v>
      </c>
      <c r="M21" s="12">
        <v>148</v>
      </c>
    </row>
    <row r="22" spans="4:13" ht="14.25">
      <c r="D22" s="1"/>
      <c r="E22" s="17"/>
      <c r="F22" s="25"/>
      <c r="G22" s="12"/>
      <c r="H22" s="12"/>
      <c r="I22" s="27"/>
      <c r="J22" s="12">
        <v>7193</v>
      </c>
      <c r="K22" s="12">
        <v>8445</v>
      </c>
      <c r="L22" s="12">
        <f>3280+446+63</f>
        <v>3789</v>
      </c>
      <c r="M22" s="12"/>
    </row>
    <row r="23" spans="3:13" ht="14.25">
      <c r="C23" s="50" t="s">
        <v>44</v>
      </c>
      <c r="D23" s="55"/>
      <c r="E23" s="17"/>
      <c r="F23" s="25">
        <f>SUM(G23,H23,I23,M23)</f>
        <v>6378</v>
      </c>
      <c r="G23" s="12">
        <v>3256</v>
      </c>
      <c r="H23" s="12">
        <v>264</v>
      </c>
      <c r="I23" s="27">
        <f>SUM(J23:L23)</f>
        <v>2784</v>
      </c>
      <c r="J23" s="12">
        <v>661</v>
      </c>
      <c r="K23" s="12">
        <v>1254</v>
      </c>
      <c r="L23" s="12">
        <f>584+233+52</f>
        <v>869</v>
      </c>
      <c r="M23" s="12">
        <v>74</v>
      </c>
    </row>
    <row r="24" spans="3:13" ht="14.25">
      <c r="C24" s="3"/>
      <c r="D24" s="17"/>
      <c r="E24" s="17"/>
      <c r="F24" s="10"/>
      <c r="G24" s="12"/>
      <c r="H24" s="12"/>
      <c r="I24" s="12"/>
      <c r="J24" s="12">
        <v>1364</v>
      </c>
      <c r="K24" s="12">
        <v>1037</v>
      </c>
      <c r="L24" s="12">
        <f>325+46+12</f>
        <v>383</v>
      </c>
      <c r="M24" s="12"/>
    </row>
    <row r="25" spans="2:13" ht="14.25">
      <c r="B25" s="46"/>
      <c r="C25" s="46"/>
      <c r="D25" s="46"/>
      <c r="E25" s="46"/>
      <c r="F25" s="59" t="s">
        <v>55</v>
      </c>
      <c r="G25" s="60"/>
      <c r="H25" s="60"/>
      <c r="I25" s="60"/>
      <c r="J25" s="60"/>
      <c r="K25" s="60"/>
      <c r="L25" s="60"/>
      <c r="M25" s="60"/>
    </row>
    <row r="26" spans="2:13" ht="14.25">
      <c r="B26" s="50" t="s">
        <v>39</v>
      </c>
      <c r="C26" s="55"/>
      <c r="D26" s="55"/>
      <c r="E26" s="17"/>
      <c r="F26" s="10">
        <v>1143468</v>
      </c>
      <c r="G26" s="27">
        <f aca="true" t="shared" si="2" ref="G26:M26">SUM(G28,G40)</f>
        <v>584052</v>
      </c>
      <c r="H26" s="27">
        <f t="shared" si="2"/>
        <v>24530</v>
      </c>
      <c r="I26" s="12">
        <v>532258</v>
      </c>
      <c r="J26" s="27">
        <f t="shared" si="2"/>
        <v>68235</v>
      </c>
      <c r="K26" s="27">
        <f t="shared" si="2"/>
        <v>200313</v>
      </c>
      <c r="L26" s="27">
        <f t="shared" si="2"/>
        <v>263708</v>
      </c>
      <c r="M26" s="27">
        <f t="shared" si="2"/>
        <v>2596</v>
      </c>
    </row>
    <row r="27" spans="2:13" ht="14.25">
      <c r="B27" s="22"/>
      <c r="C27" s="45"/>
      <c r="D27" s="45"/>
      <c r="E27" s="17"/>
      <c r="F27" s="10"/>
      <c r="G27" s="12"/>
      <c r="H27" s="12"/>
      <c r="I27" s="12"/>
      <c r="J27" s="27">
        <f>SUM(J29,J41)</f>
        <v>199246</v>
      </c>
      <c r="K27" s="27">
        <f>SUM(K29,K41)</f>
        <v>202859</v>
      </c>
      <c r="L27" s="27">
        <f>SUM(L29,L41)</f>
        <v>130151</v>
      </c>
      <c r="M27" s="12"/>
    </row>
    <row r="28" spans="3:13" ht="14.25">
      <c r="C28" s="50" t="s">
        <v>40</v>
      </c>
      <c r="D28" s="45"/>
      <c r="E28" s="17"/>
      <c r="F28" s="10">
        <v>1130218</v>
      </c>
      <c r="G28" s="27">
        <f aca="true" t="shared" si="3" ref="G28:L28">SUM(G30,G32,G34,G36,G38)</f>
        <v>576138</v>
      </c>
      <c r="H28" s="27">
        <f t="shared" si="3"/>
        <v>23974</v>
      </c>
      <c r="I28" s="12">
        <v>527609</v>
      </c>
      <c r="J28" s="27">
        <f t="shared" si="3"/>
        <v>67043</v>
      </c>
      <c r="K28" s="27">
        <f t="shared" si="3"/>
        <v>198210</v>
      </c>
      <c r="L28" s="27">
        <f t="shared" si="3"/>
        <v>262354</v>
      </c>
      <c r="M28" s="27">
        <f>SUM(M30,M32,M36,M38)</f>
        <v>2465</v>
      </c>
    </row>
    <row r="29" spans="3:13" ht="14.25">
      <c r="C29" s="3"/>
      <c r="D29" s="17"/>
      <c r="E29" s="17"/>
      <c r="F29" s="10"/>
      <c r="G29" s="27"/>
      <c r="H29" s="27"/>
      <c r="I29" s="27"/>
      <c r="J29" s="27">
        <f>SUM(J31,J33,J35,J37,J39)</f>
        <v>196830</v>
      </c>
      <c r="K29" s="27">
        <f>SUM(K31,K33,K35,K37,K39)</f>
        <v>201238</v>
      </c>
      <c r="L29" s="27">
        <f>SUM(L31,L33,L35,L37,L39)</f>
        <v>129539</v>
      </c>
      <c r="M29" s="27"/>
    </row>
    <row r="30" spans="4:13" ht="14.25">
      <c r="D30" s="1" t="s">
        <v>41</v>
      </c>
      <c r="E30" s="17"/>
      <c r="F30" s="10">
        <v>703910</v>
      </c>
      <c r="G30" s="12">
        <v>524044</v>
      </c>
      <c r="H30" s="12">
        <v>4013</v>
      </c>
      <c r="I30" s="27">
        <f>SUM(J30:L30)</f>
        <v>174625</v>
      </c>
      <c r="J30" s="12">
        <v>2276</v>
      </c>
      <c r="K30" s="12">
        <v>22660</v>
      </c>
      <c r="L30" s="12">
        <f>61591+63040+25058</f>
        <v>149689</v>
      </c>
      <c r="M30" s="12">
        <v>1205</v>
      </c>
    </row>
    <row r="31" spans="4:13" ht="14.25">
      <c r="D31" s="1"/>
      <c r="E31" s="17"/>
      <c r="F31" s="25"/>
      <c r="G31" s="12"/>
      <c r="H31" s="12"/>
      <c r="I31" s="27"/>
      <c r="J31" s="12">
        <v>34088</v>
      </c>
      <c r="K31" s="12">
        <v>61755</v>
      </c>
      <c r="L31" s="12">
        <f>57675+18033+3074</f>
        <v>78782</v>
      </c>
      <c r="M31" s="12"/>
    </row>
    <row r="32" spans="4:13" ht="14.25">
      <c r="D32" s="1" t="s">
        <v>69</v>
      </c>
      <c r="E32" s="17"/>
      <c r="F32" s="25">
        <f>SUM(G32,H32,I32,M32)</f>
        <v>40377</v>
      </c>
      <c r="G32" s="19">
        <v>32</v>
      </c>
      <c r="H32" s="19">
        <v>610</v>
      </c>
      <c r="I32" s="27">
        <f>SUM(J32:L32)</f>
        <v>39734</v>
      </c>
      <c r="J32" s="12">
        <v>370</v>
      </c>
      <c r="K32" s="12">
        <v>25630</v>
      </c>
      <c r="L32" s="12">
        <f>5961+4823+2950</f>
        <v>13734</v>
      </c>
      <c r="M32" s="19">
        <v>1</v>
      </c>
    </row>
    <row r="33" spans="4:13" ht="14.25">
      <c r="D33" s="1"/>
      <c r="E33" s="17"/>
      <c r="F33" s="25"/>
      <c r="G33" s="19"/>
      <c r="H33" s="19"/>
      <c r="I33" s="27"/>
      <c r="J33" s="12">
        <v>13113</v>
      </c>
      <c r="K33" s="12">
        <v>18918</v>
      </c>
      <c r="L33" s="12">
        <f>5440+1629+634</f>
        <v>7703</v>
      </c>
      <c r="M33" s="12"/>
    </row>
    <row r="34" spans="4:13" ht="14.25">
      <c r="D34" s="1" t="s">
        <v>70</v>
      </c>
      <c r="E34" s="17"/>
      <c r="F34" s="25">
        <f>SUM(G34,H34,I34,M34)</f>
        <v>4654</v>
      </c>
      <c r="G34" s="19" t="s">
        <v>76</v>
      </c>
      <c r="H34" s="19">
        <v>7</v>
      </c>
      <c r="I34" s="27">
        <f>SUM(J34:L34)</f>
        <v>4647</v>
      </c>
      <c r="J34" s="12">
        <v>14</v>
      </c>
      <c r="K34" s="12">
        <v>2140</v>
      </c>
      <c r="L34" s="12">
        <f>1349+966+178</f>
        <v>2493</v>
      </c>
      <c r="M34" s="19" t="s">
        <v>76</v>
      </c>
    </row>
    <row r="35" spans="4:13" ht="14.25">
      <c r="D35" s="1" t="s">
        <v>71</v>
      </c>
      <c r="E35" s="17"/>
      <c r="F35" s="25"/>
      <c r="G35" s="19"/>
      <c r="H35" s="19"/>
      <c r="I35" s="27"/>
      <c r="J35" s="12">
        <v>1188</v>
      </c>
      <c r="K35" s="12">
        <v>2033</v>
      </c>
      <c r="L35" s="12">
        <f>1123+288+15</f>
        <v>1426</v>
      </c>
      <c r="M35" s="12"/>
    </row>
    <row r="36" spans="4:13" ht="14.25">
      <c r="D36" s="1" t="s">
        <v>42</v>
      </c>
      <c r="E36" s="17"/>
      <c r="F36" s="10">
        <v>334358</v>
      </c>
      <c r="G36" s="12">
        <v>48679</v>
      </c>
      <c r="H36" s="12">
        <v>18329</v>
      </c>
      <c r="I36" s="12">
        <v>266439</v>
      </c>
      <c r="J36" s="12">
        <v>61712</v>
      </c>
      <c r="K36" s="12">
        <v>123921</v>
      </c>
      <c r="L36" s="12">
        <f>63455+14331+3018</f>
        <v>80804</v>
      </c>
      <c r="M36" s="12">
        <v>906</v>
      </c>
    </row>
    <row r="37" spans="4:13" ht="14.25">
      <c r="D37" s="1"/>
      <c r="E37" s="17"/>
      <c r="F37" s="10"/>
      <c r="G37" s="12"/>
      <c r="H37" s="12"/>
      <c r="I37" s="27"/>
      <c r="J37" s="12">
        <v>132226</v>
      </c>
      <c r="K37" s="12">
        <v>100161</v>
      </c>
      <c r="L37" s="12">
        <f>30718+2734+598</f>
        <v>34050</v>
      </c>
      <c r="M37" s="12"/>
    </row>
    <row r="38" spans="4:13" ht="14.25">
      <c r="D38" s="1" t="s">
        <v>43</v>
      </c>
      <c r="E38" s="17"/>
      <c r="F38" s="10">
        <v>46919</v>
      </c>
      <c r="G38" s="12">
        <v>3383</v>
      </c>
      <c r="H38" s="12">
        <v>1015</v>
      </c>
      <c r="I38" s="27">
        <f>SUM(J38:L38)</f>
        <v>42164</v>
      </c>
      <c r="J38" s="12">
        <v>2671</v>
      </c>
      <c r="K38" s="12">
        <v>23859</v>
      </c>
      <c r="L38" s="12">
        <f>10241+4132+1261</f>
        <v>15634</v>
      </c>
      <c r="M38" s="12">
        <v>353</v>
      </c>
    </row>
    <row r="39" spans="4:13" ht="14.25">
      <c r="D39" s="1"/>
      <c r="E39" s="17"/>
      <c r="F39" s="25"/>
      <c r="G39" s="12"/>
      <c r="H39" s="12"/>
      <c r="I39" s="27"/>
      <c r="J39" s="12">
        <v>16215</v>
      </c>
      <c r="K39" s="12">
        <v>18371</v>
      </c>
      <c r="L39" s="12">
        <f>6440+981+157</f>
        <v>7578</v>
      </c>
      <c r="M39" s="12"/>
    </row>
    <row r="40" spans="3:13" ht="14.25">
      <c r="C40" s="50" t="s">
        <v>44</v>
      </c>
      <c r="D40" s="45"/>
      <c r="E40" s="17"/>
      <c r="F40" s="25">
        <f>SUM(G40,H40,I40,M40)</f>
        <v>13250</v>
      </c>
      <c r="G40" s="12">
        <v>7914</v>
      </c>
      <c r="H40" s="12">
        <v>556</v>
      </c>
      <c r="I40" s="27">
        <f>SUM(J40:L40)</f>
        <v>4649</v>
      </c>
      <c r="J40" s="12">
        <v>1192</v>
      </c>
      <c r="K40" s="12">
        <v>2103</v>
      </c>
      <c r="L40" s="12">
        <f>893+369+92</f>
        <v>1354</v>
      </c>
      <c r="M40" s="12">
        <v>131</v>
      </c>
    </row>
    <row r="41" spans="2:13" ht="14.25">
      <c r="B41" s="8"/>
      <c r="C41" s="8"/>
      <c r="D41" s="8"/>
      <c r="E41" s="8"/>
      <c r="F41" s="20"/>
      <c r="G41" s="21"/>
      <c r="H41" s="21"/>
      <c r="I41" s="21"/>
      <c r="J41" s="21">
        <v>2416</v>
      </c>
      <c r="K41" s="21">
        <v>1621</v>
      </c>
      <c r="L41" s="12">
        <f>525+66+21</f>
        <v>612</v>
      </c>
      <c r="M41" s="12"/>
    </row>
    <row r="42" spans="2:13" ht="18" customHeight="1">
      <c r="B42" s="54"/>
      <c r="L42" s="53" t="s">
        <v>75</v>
      </c>
      <c r="M42" s="37"/>
    </row>
    <row r="45" spans="6:12" ht="14.25">
      <c r="F45" s="2" t="s">
        <v>63</v>
      </c>
      <c r="G45" s="12">
        <v>225</v>
      </c>
      <c r="H45" s="12">
        <v>1990</v>
      </c>
      <c r="I45" s="12">
        <v>46744</v>
      </c>
      <c r="J45" s="12">
        <v>513</v>
      </c>
      <c r="K45" s="12">
        <v>31037</v>
      </c>
      <c r="L45" s="12">
        <v>15194</v>
      </c>
    </row>
    <row r="46" spans="7:12" ht="14.25">
      <c r="G46" s="12"/>
      <c r="H46" s="12"/>
      <c r="I46" s="12"/>
      <c r="J46" s="12">
        <v>15710</v>
      </c>
      <c r="K46" s="12">
        <v>22144</v>
      </c>
      <c r="L46" s="12">
        <v>8890</v>
      </c>
    </row>
    <row r="47" spans="6:12" ht="14.25">
      <c r="F47" s="2" t="s">
        <v>64</v>
      </c>
      <c r="G47" s="19" t="s">
        <v>59</v>
      </c>
      <c r="H47" s="19">
        <v>11</v>
      </c>
      <c r="I47" s="12">
        <v>6405</v>
      </c>
      <c r="J47" s="12">
        <v>13</v>
      </c>
      <c r="K47" s="12">
        <v>2968</v>
      </c>
      <c r="L47" s="12">
        <v>3424</v>
      </c>
    </row>
    <row r="48" spans="7:12" ht="14.25">
      <c r="G48" s="19"/>
      <c r="H48" s="19"/>
      <c r="I48" s="12"/>
      <c r="J48" s="12">
        <v>1685</v>
      </c>
      <c r="K48" s="12">
        <v>2769</v>
      </c>
      <c r="L48" s="12">
        <v>1951</v>
      </c>
    </row>
    <row r="49" spans="6:12" ht="14.25">
      <c r="F49" s="2" t="s">
        <v>65</v>
      </c>
      <c r="G49" s="64">
        <f aca="true" t="shared" si="4" ref="G49:L49">SUM(G45,G47)</f>
        <v>225</v>
      </c>
      <c r="H49" s="64">
        <f t="shared" si="4"/>
        <v>2001</v>
      </c>
      <c r="I49" s="64">
        <f t="shared" si="4"/>
        <v>53149</v>
      </c>
      <c r="J49" s="64">
        <f t="shared" si="4"/>
        <v>526</v>
      </c>
      <c r="K49" s="64">
        <f t="shared" si="4"/>
        <v>34005</v>
      </c>
      <c r="L49" s="64">
        <f t="shared" si="4"/>
        <v>18618</v>
      </c>
    </row>
    <row r="50" spans="7:12" ht="14.25">
      <c r="G50" s="64"/>
      <c r="H50" s="64"/>
      <c r="I50" s="64"/>
      <c r="J50" s="64">
        <f>SUM(J46,J48)</f>
        <v>17395</v>
      </c>
      <c r="K50" s="64">
        <f>SUM(K46,K48)</f>
        <v>24913</v>
      </c>
      <c r="L50" s="64">
        <f>SUM(L46,L48)</f>
        <v>10841</v>
      </c>
    </row>
    <row r="51" spans="7:12" ht="14.25">
      <c r="G51" s="64"/>
      <c r="H51" s="64"/>
      <c r="I51" s="64"/>
      <c r="J51" s="64"/>
      <c r="K51" s="64"/>
      <c r="L51" s="64"/>
    </row>
    <row r="52" spans="4:13" ht="14.25">
      <c r="D52" s="1"/>
      <c r="G52" s="12"/>
      <c r="H52" s="12"/>
      <c r="I52" s="12"/>
      <c r="J52" s="12"/>
      <c r="K52" s="12"/>
      <c r="L52" s="12"/>
      <c r="M52" s="12"/>
    </row>
    <row r="53" spans="4:13" ht="14.25">
      <c r="D53" s="1"/>
      <c r="G53" s="12"/>
      <c r="H53" s="12"/>
      <c r="I53" s="12"/>
      <c r="J53" s="12"/>
      <c r="K53" s="12"/>
      <c r="L53" s="12"/>
      <c r="M53" s="12"/>
    </row>
    <row r="54" spans="4:13" ht="14.25">
      <c r="D54" s="1"/>
      <c r="G54" s="19"/>
      <c r="H54" s="19"/>
      <c r="I54" s="12"/>
      <c r="J54" s="12"/>
      <c r="K54" s="12"/>
      <c r="L54" s="12"/>
      <c r="M54" s="19"/>
    </row>
    <row r="55" spans="4:13" ht="14.25">
      <c r="D55" s="1"/>
      <c r="G55" s="19"/>
      <c r="H55" s="19"/>
      <c r="I55" s="12"/>
      <c r="J55" s="12"/>
      <c r="K55" s="12"/>
      <c r="L55" s="12"/>
      <c r="M55" s="12"/>
    </row>
    <row r="56" spans="4:13" ht="14.25">
      <c r="D56" s="1"/>
      <c r="G56" s="12"/>
      <c r="H56" s="12"/>
      <c r="I56" s="12"/>
      <c r="J56" s="12"/>
      <c r="K56" s="12"/>
      <c r="L56" s="12"/>
      <c r="M56" s="12"/>
    </row>
    <row r="57" spans="4:13" ht="14.25">
      <c r="D57" s="1"/>
      <c r="G57" s="12"/>
      <c r="H57" s="12"/>
      <c r="I57" s="12"/>
      <c r="J57" s="12"/>
      <c r="K57" s="12"/>
      <c r="L57" s="12"/>
      <c r="M57" s="12"/>
    </row>
    <row r="58" spans="4:13" ht="14.25">
      <c r="D58" s="1"/>
      <c r="G58" s="12"/>
      <c r="H58" s="12"/>
      <c r="I58" s="12"/>
      <c r="J58" s="12"/>
      <c r="K58" s="12"/>
      <c r="L58" s="12"/>
      <c r="M58" s="12"/>
    </row>
    <row r="59" spans="4:13" ht="14.25">
      <c r="D59" s="1"/>
      <c r="G59" s="12"/>
      <c r="H59" s="12"/>
      <c r="I59" s="12"/>
      <c r="J59" s="12"/>
      <c r="K59" s="12"/>
      <c r="L59" s="12"/>
      <c r="M59" s="12"/>
    </row>
    <row r="60" spans="3:13" ht="14.25">
      <c r="C60" s="50"/>
      <c r="D60" s="55"/>
      <c r="G60" s="12"/>
      <c r="H60" s="12"/>
      <c r="I60" s="12"/>
      <c r="J60" s="12"/>
      <c r="K60" s="12"/>
      <c r="L60" s="12"/>
      <c r="M60" s="12"/>
    </row>
    <row r="61" spans="7:13" ht="14.25">
      <c r="G61" s="12"/>
      <c r="H61" s="12"/>
      <c r="I61" s="12"/>
      <c r="J61" s="12"/>
      <c r="K61" s="12"/>
      <c r="L61" s="12"/>
      <c r="M61" s="12"/>
    </row>
    <row r="62" spans="4:8" ht="14.25">
      <c r="D62" s="1"/>
      <c r="G62" s="65"/>
      <c r="H62" s="65"/>
    </row>
    <row r="63" spans="4:8" ht="14.25">
      <c r="D63" s="1"/>
      <c r="G63" s="65"/>
      <c r="H63" s="65"/>
    </row>
    <row r="64" spans="4:8" ht="14.25">
      <c r="D64" s="1"/>
      <c r="G64" s="65"/>
      <c r="H64" s="65"/>
    </row>
    <row r="65" spans="4:8" ht="14.25">
      <c r="D65" s="1"/>
      <c r="G65" s="65"/>
      <c r="H65" s="65"/>
    </row>
    <row r="66" spans="4:8" ht="14.25">
      <c r="D66" s="1"/>
      <c r="G66" s="65"/>
      <c r="H66" s="65"/>
    </row>
    <row r="67" spans="4:8" ht="14.25">
      <c r="D67" s="1"/>
      <c r="G67" s="65"/>
      <c r="H67" s="65"/>
    </row>
    <row r="68" spans="4:8" ht="14.25">
      <c r="D68" s="1"/>
      <c r="G68" s="65"/>
      <c r="H68" s="65"/>
    </row>
    <row r="69" spans="4:8" ht="14.25">
      <c r="D69" s="1"/>
      <c r="G69" s="65"/>
      <c r="H69" s="65"/>
    </row>
    <row r="70" spans="3:8" ht="14.25">
      <c r="C70" s="50"/>
      <c r="D70" s="55"/>
      <c r="G70" s="65"/>
      <c r="H70" s="65"/>
    </row>
  </sheetData>
  <sheetProtection/>
  <printOptions/>
  <pageMargins left="0.5905511811023623" right="0.5905511811023623" top="0.3937007874015748" bottom="0.3937007874015748" header="0.5118110236220472" footer="0.5118110236220472"/>
  <pageSetup horizontalDpi="240" verticalDpi="24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企画総務局情報システム課</dc:creator>
  <cp:keywords/>
  <dc:description/>
  <cp:lastModifiedBy>小畑 賢史</cp:lastModifiedBy>
  <cp:lastPrinted>2012-01-10T00:23:53Z</cp:lastPrinted>
  <dcterms:created xsi:type="dcterms:W3CDTF">1998-05-15T06:56:10Z</dcterms:created>
  <dcterms:modified xsi:type="dcterms:W3CDTF">2015-03-17T00:53:30Z</dcterms:modified>
  <cp:category/>
  <cp:version/>
  <cp:contentType/>
  <cp:contentStatus/>
</cp:coreProperties>
</file>