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6" yWindow="0" windowWidth="15480" windowHeight="8196" activeTab="0"/>
  </bookViews>
  <sheets>
    <sheet name="二酸化炭素排出量算定書" sheetId="1" r:id="rId1"/>
    <sheet name="変更履歴" sheetId="2" state="hidden" r:id="rId2"/>
  </sheets>
  <definedNames>
    <definedName name="_xlnm.Print_Area" localSheetId="0">'二酸化炭素排出量算定書'!$U$6:$AF$64</definedName>
    <definedName name="_xlnm.Print_Titles" localSheetId="0">'二酸化炭素排出量算定書'!$22:$23</definedName>
  </definedNames>
  <calcPr fullCalcOnLoad="1"/>
</workbook>
</file>

<file path=xl/comments1.xml><?xml version="1.0" encoding="utf-8"?>
<comments xmlns="http://schemas.openxmlformats.org/spreadsheetml/2006/main">
  <authors>
    <author>藤村 一匡</author>
  </authors>
  <commentList>
    <comment ref="AD53" authorId="0">
      <text>
        <r>
          <rPr>
            <sz val="11"/>
            <rFont val="ＭＳ Ｐゴシック"/>
            <family val="3"/>
          </rPr>
          <t>次の項目欄の記入漏れが多いため、必ず記入をお願いします。
　・細分類番号
　・細分類名
　・製造品出荷額等又は延べ床面積</t>
        </r>
      </text>
    </comment>
  </commentList>
</comments>
</file>

<file path=xl/sharedStrings.xml><?xml version="1.0" encoding="utf-8"?>
<sst xmlns="http://schemas.openxmlformats.org/spreadsheetml/2006/main" count="367" uniqueCount="189">
  <si>
    <t>基本入力欄</t>
  </si>
  <si>
    <t>※</t>
  </si>
  <si>
    <t>欄を上から順に入力してください。</t>
  </si>
  <si>
    <t>欄のうち、該当箇所については漏れなく入力してください。</t>
  </si>
  <si>
    <t>基本入力完了後に、右表の該当箇所へ入力してください。</t>
  </si>
  <si>
    <t>「数量」は原則整数（小数点以下四捨五入）とし、かつ「0.5未満」は入力できません。</t>
  </si>
  <si>
    <t>「基本入力欄」を入力後、本表へ入力してください。「基本入力欄」が正しく入力されていないと、エラー表示されます。</t>
  </si>
  <si>
    <t>≪算定対象年度≫</t>
  </si>
  <si>
    <t xml:space="preserve"> 年度</t>
  </si>
  <si>
    <t>算定対象年度</t>
  </si>
  <si>
    <t>　年度</t>
  </si>
  <si>
    <t>エネルギーの種類</t>
  </si>
  <si>
    <t>使用量</t>
  </si>
  <si>
    <t>販売した副生ｴﾈﾙｷﾞｰの量</t>
  </si>
  <si>
    <t>熱量</t>
  </si>
  <si>
    <t>排出</t>
  </si>
  <si>
    <t>熱量換算係数</t>
  </si>
  <si>
    <t>排出係数</t>
  </si>
  <si>
    <t>≪算定の対象≫</t>
  </si>
  <si>
    <t xml:space="preserve">  1：事業者</t>
  </si>
  <si>
    <t>　 2：事業所</t>
  </si>
  <si>
    <t>番号</t>
  </si>
  <si>
    <t>名称</t>
  </si>
  <si>
    <t>購入元</t>
  </si>
  <si>
    <t>単位</t>
  </si>
  <si>
    <t>数量</t>
  </si>
  <si>
    <r>
      <t>CO</t>
    </r>
    <r>
      <rPr>
        <vertAlign val="subscript"/>
        <sz val="10.5"/>
        <rFont val="ＭＳ 明朝"/>
        <family val="1"/>
      </rPr>
      <t>2</t>
    </r>
    <r>
      <rPr>
        <sz val="10.5"/>
        <rFont val="ＭＳ 明朝"/>
        <family val="1"/>
      </rPr>
      <t>排出量</t>
    </r>
  </si>
  <si>
    <t>換算</t>
  </si>
  <si>
    <t>係数</t>
  </si>
  <si>
    <t>(GJ)</t>
  </si>
  <si>
    <r>
      <t>(t-CO</t>
    </r>
    <r>
      <rPr>
        <vertAlign val="subscript"/>
        <sz val="10.5"/>
        <rFont val="ＭＳ 明朝"/>
        <family val="1"/>
      </rPr>
      <t>2</t>
    </r>
    <r>
      <rPr>
        <sz val="10.5"/>
        <rFont val="ＭＳ 明朝"/>
        <family val="1"/>
      </rPr>
      <t>)</t>
    </r>
  </si>
  <si>
    <t>原油(ｺﾝﾃﾞﾝｾｰﾄを除く)</t>
  </si>
  <si>
    <t>kl</t>
  </si>
  <si>
    <t>GJ/kl</t>
  </si>
  <si>
    <t>t-C/GJ</t>
  </si>
  <si>
    <t>≪電気の購入等≫</t>
  </si>
  <si>
    <t>原油のうちｺﾝﾃﾞﾝｾｰﾄ(NGL)</t>
  </si>
  <si>
    <t>（購入先）</t>
  </si>
  <si>
    <t>揮発油</t>
  </si>
  <si>
    <t>ﾅﾌｻ</t>
  </si>
  <si>
    <t>灯油</t>
  </si>
  <si>
    <t>軽油</t>
  </si>
  <si>
    <t>Ａ重油</t>
  </si>
  <si>
    <t>自家発電</t>
  </si>
  <si>
    <t>　1：自家発電設備なし</t>
  </si>
  <si>
    <t>2：自家消費のみ</t>
  </si>
  <si>
    <t>3：売電あり</t>
  </si>
  <si>
    <t>Ｂ・Ｃ重油</t>
  </si>
  <si>
    <t>石油ｱｽﾌｧﾙﾄ</t>
  </si>
  <si>
    <t>t</t>
  </si>
  <si>
    <t>GJ/t</t>
  </si>
  <si>
    <r>
      <t>電気事業者ごとのCO</t>
    </r>
    <r>
      <rPr>
        <vertAlign val="subscript"/>
        <sz val="10.5"/>
        <rFont val="ＭＳ ゴシック"/>
        <family val="3"/>
      </rPr>
      <t>2</t>
    </r>
    <r>
      <rPr>
        <sz val="10.5"/>
        <rFont val="ＭＳ ゴシック"/>
        <family val="3"/>
      </rPr>
      <t>(実)排出係数（t-CO2/千kWh）</t>
    </r>
  </si>
  <si>
    <t>石油ｺｰｸｽ</t>
  </si>
  <si>
    <t>本算定書の算定対象年度</t>
  </si>
  <si>
    <t>液化石油ｶﾞｽ(LPG)</t>
  </si>
  <si>
    <t>実排出係数の算定対象年度</t>
  </si>
  <si>
    <t>石油系炭化水素ｶﾞｽ</t>
  </si>
  <si>
    <r>
      <t>千m</t>
    </r>
    <r>
      <rPr>
        <vertAlign val="superscript"/>
        <sz val="10.5"/>
        <rFont val="ＭＳ 明朝"/>
        <family val="1"/>
      </rPr>
      <t>3</t>
    </r>
  </si>
  <si>
    <t>GJ/千㎥</t>
  </si>
  <si>
    <t>中国電力</t>
  </si>
  <si>
    <t>液化天然ｶﾞｽ(LNG)</t>
  </si>
  <si>
    <t>九州電力</t>
  </si>
  <si>
    <t>その他可燃性天然ｶﾞｽ</t>
  </si>
  <si>
    <t>原料炭</t>
  </si>
  <si>
    <t>一般炭</t>
  </si>
  <si>
    <t>無煙炭</t>
  </si>
  <si>
    <t>―</t>
  </si>
  <si>
    <t>石炭ｺｰｸｽ</t>
  </si>
  <si>
    <t>ｺｰﾙﾀｰﾙ</t>
  </si>
  <si>
    <t>※電気の購入がある場合、基準年度を特定年度を含む過去３か年度の平均とするときは、当該電気事業者の各年度の実排出係数が必要</t>
  </si>
  <si>
    <t>ｺｰｸｽ炉ｶﾞｽ</t>
  </si>
  <si>
    <t>高炉ｶﾞｽ</t>
  </si>
  <si>
    <r>
      <t>自家発電した電気を売電したときのCO</t>
    </r>
    <r>
      <rPr>
        <vertAlign val="subscript"/>
        <sz val="10.5"/>
        <rFont val="ＭＳ ゴシック"/>
        <family val="3"/>
      </rPr>
      <t>2</t>
    </r>
    <r>
      <rPr>
        <sz val="10.5"/>
        <rFont val="ＭＳ ゴシック"/>
        <family val="3"/>
      </rPr>
      <t>排出係数（t-CO</t>
    </r>
    <r>
      <rPr>
        <vertAlign val="subscript"/>
        <sz val="10.5"/>
        <rFont val="ＭＳ ゴシック"/>
        <family val="3"/>
      </rPr>
      <t>2</t>
    </r>
    <r>
      <rPr>
        <sz val="10.5"/>
        <rFont val="ＭＳ ゴシック"/>
        <family val="3"/>
      </rPr>
      <t>/千kWh）</t>
    </r>
  </si>
  <si>
    <t>転炉ｶﾞｽ</t>
  </si>
  <si>
    <t>発電のための燃料等</t>
  </si>
  <si>
    <t>単位
発熱量</t>
  </si>
  <si>
    <r>
      <t>CO</t>
    </r>
    <r>
      <rPr>
        <vertAlign val="subscript"/>
        <sz val="11"/>
        <rFont val="ＭＳ ゴシック"/>
        <family val="3"/>
      </rPr>
      <t>2</t>
    </r>
    <r>
      <rPr>
        <sz val="10.5"/>
        <rFont val="ＭＳ ゴシック"/>
        <family val="3"/>
      </rPr>
      <t>排出量</t>
    </r>
  </si>
  <si>
    <t>発電した電力量</t>
  </si>
  <si>
    <r>
      <t>CO</t>
    </r>
    <r>
      <rPr>
        <vertAlign val="subscript"/>
        <sz val="10.5"/>
        <rFont val="ＭＳ ゴシック"/>
        <family val="3"/>
      </rPr>
      <t>2</t>
    </r>
    <r>
      <rPr>
        <sz val="10.5"/>
        <rFont val="ＭＳ ゴシック"/>
        <family val="3"/>
      </rPr>
      <t>排出係数</t>
    </r>
  </si>
  <si>
    <t>その他燃料(都市ｶﾞｽ)</t>
  </si>
  <si>
    <t>種類</t>
  </si>
  <si>
    <t>販売した熱</t>
  </si>
  <si>
    <t>(右表より)</t>
  </si>
  <si>
    <t>a</t>
  </si>
  <si>
    <t>b(GJ/　)</t>
  </si>
  <si>
    <t>c(t-C/GJ)</t>
  </si>
  <si>
    <r>
      <t>(t-CO</t>
    </r>
    <r>
      <rPr>
        <vertAlign val="subscript"/>
        <sz val="10.5"/>
        <rFont val="ＭＳ ゴシック"/>
        <family val="3"/>
      </rPr>
      <t>2</t>
    </r>
    <r>
      <rPr>
        <sz val="10.5"/>
        <rFont val="ＭＳ ゴシック"/>
        <family val="3"/>
      </rPr>
      <t>)</t>
    </r>
  </si>
  <si>
    <t>d(千kWh)</t>
  </si>
  <si>
    <r>
      <t>e(t-CO</t>
    </r>
    <r>
      <rPr>
        <vertAlign val="subscript"/>
        <sz val="10.5"/>
        <rFont val="ＭＳ ゴシック"/>
        <family val="3"/>
      </rPr>
      <t>2</t>
    </r>
    <r>
      <rPr>
        <sz val="10.5"/>
        <rFont val="ＭＳ ゴシック"/>
        <family val="3"/>
      </rPr>
      <t>/千kWh)</t>
    </r>
  </si>
  <si>
    <t>産業用蒸気</t>
  </si>
  <si>
    <t>GJ</t>
  </si>
  <si>
    <t>GJ/GJ</t>
  </si>
  <si>
    <r>
      <t>t-CO</t>
    </r>
    <r>
      <rPr>
        <vertAlign val="subscript"/>
        <sz val="10.5"/>
        <rFont val="ＭＳ 明朝"/>
        <family val="1"/>
      </rPr>
      <t>2</t>
    </r>
    <r>
      <rPr>
        <sz val="10.5"/>
        <rFont val="ＭＳ 明朝"/>
        <family val="1"/>
      </rPr>
      <t>/GJ</t>
    </r>
  </si>
  <si>
    <t>t-CO2/GJ</t>
  </si>
  <si>
    <t>産業用以外の蒸気</t>
  </si>
  <si>
    <t>温水</t>
  </si>
  <si>
    <t>冷水</t>
  </si>
  <si>
    <t>※燃料の「使用量」の単位は右表に倣う</t>
  </si>
  <si>
    <t>小計</t>
  </si>
  <si>
    <t>千kWh</t>
  </si>
  <si>
    <t>GJ/千kWh</t>
  </si>
  <si>
    <r>
      <t>t-CO</t>
    </r>
    <r>
      <rPr>
        <vertAlign val="subscript"/>
        <sz val="10.5"/>
        <rFont val="ＭＳ ゴシック"/>
        <family val="3"/>
      </rPr>
      <t>2</t>
    </r>
    <r>
      <rPr>
        <sz val="10.5"/>
        <rFont val="ＭＳ ゴシック"/>
        <family val="3"/>
      </rPr>
      <t>/千kWh</t>
    </r>
  </si>
  <si>
    <t>≪熱の購入等≫</t>
  </si>
  <si>
    <t>t-CO2/千kWh</t>
  </si>
  <si>
    <t>（購入元）</t>
  </si>
  <si>
    <t>上記以外の買電</t>
  </si>
  <si>
    <t>販売した電気</t>
  </si>
  <si>
    <t>　　 1：購入あり</t>
  </si>
  <si>
    <t>　2：販売あり</t>
  </si>
  <si>
    <t>　3：売買なし</t>
  </si>
  <si>
    <t>合計</t>
  </si>
  <si>
    <t>b</t>
  </si>
  <si>
    <t>c</t>
  </si>
  <si>
    <t>原油換算エネルギー使用量</t>
  </si>
  <si>
    <t>　0.0258×a</t>
  </si>
  <si>
    <t>エネルギー起源温室効果ガス排出量</t>
  </si>
  <si>
    <t>　b - c</t>
  </si>
  <si>
    <r>
      <t>t-CO</t>
    </r>
    <r>
      <rPr>
        <vertAlign val="subscript"/>
        <sz val="10.5"/>
        <rFont val="ＭＳ 明朝"/>
        <family val="1"/>
      </rPr>
      <t>2</t>
    </r>
  </si>
  <si>
    <t xml:space="preserve"> 　　1：購入あり</t>
  </si>
  <si>
    <t>日本標準産業分類 細分類番号等、工業統計調査における製造品出荷額及び延べ床面積</t>
  </si>
  <si>
    <r>
      <t>発生させた熱を販売したときの単位熱販売量当たりのCO</t>
    </r>
    <r>
      <rPr>
        <vertAlign val="subscript"/>
        <sz val="10.5"/>
        <rFont val="ＭＳ ゴシック"/>
        <family val="3"/>
      </rPr>
      <t>2</t>
    </r>
    <r>
      <rPr>
        <sz val="10.5"/>
        <rFont val="ＭＳ ゴシック"/>
        <family val="3"/>
      </rPr>
      <t>排出量（排出係数）</t>
    </r>
  </si>
  <si>
    <t>熱の種別</t>
  </si>
  <si>
    <t>熱発生のための燃料等</t>
  </si>
  <si>
    <t>CO2排出量</t>
  </si>
  <si>
    <t>発生させた熱量</t>
  </si>
  <si>
    <t>細分類番号</t>
  </si>
  <si>
    <t>細分類名</t>
  </si>
  <si>
    <t>b(GJ/ )</t>
  </si>
  <si>
    <t>(t-CO2)</t>
  </si>
  <si>
    <t>d(GJ)</t>
  </si>
  <si>
    <r>
      <t>e(t-CO</t>
    </r>
    <r>
      <rPr>
        <vertAlign val="subscript"/>
        <sz val="10.5"/>
        <rFont val="ＭＳ ゴシック"/>
        <family val="3"/>
      </rPr>
      <t>2</t>
    </r>
    <r>
      <rPr>
        <sz val="10.5"/>
        <rFont val="ＭＳ ゴシック"/>
        <family val="3"/>
      </rPr>
      <t>/GJ)</t>
    </r>
  </si>
  <si>
    <t>万円</t>
  </si>
  <si>
    <t>㎡</t>
  </si>
  <si>
    <t>(電気→)</t>
  </si>
  <si>
    <t>産業用以外
の蒸気</t>
  </si>
  <si>
    <t>*2業務部門等（日本標準産業分類の大分類が農業・林業、漁業、鉱業・採石業・砂利採取業、建設業及び製造業以外）に該当する本市内の事業所の延べ床面積の細分類ごとの合計値を記入してください。なお、当該延べ床面積については、算定対象年度に属する１月１日時点の数値としてください。</t>
  </si>
  <si>
    <t>※日本標準産業分類の細分類番号は、下記のURLを参照してください。</t>
  </si>
  <si>
    <t>　　　　→</t>
  </si>
  <si>
    <t>※燃料の「使用量」の単位は右表に倣う　※熱発生のためのｴﾈﾙｷﾞｰが電気の場合、排出係数の単位は「t-CO2/千kWh」</t>
  </si>
  <si>
    <t>≪Ver.11.4の主な改正点(H23.3)≫</t>
  </si>
  <si>
    <t>その他買電において、パナソニックを追加した。</t>
  </si>
  <si>
    <t>自家発電した電気を売電したときのCO2排出係数（t-CO2/千kWh）の算定書において、燃料を１種類から３種類に対応させた。</t>
  </si>
  <si>
    <t>2項の算定における計算途中の端数処理を取り止め、排出係数は小数点以下第4位（四捨五入）までとした。</t>
  </si>
  <si>
    <t>2項における単位を修正した。</t>
  </si>
  <si>
    <t>発生させた熱を販売したときの単位熱販売量当たりのCO2排出量（排出係数）の算定書において、燃料を１種類から３種類にし、電気にも対応させた。</t>
  </si>
  <si>
    <t>5項の算定における計算途中の端数処理を取り止め、排出係数は小数点以下第4位（四捨五入）までとした。</t>
  </si>
  <si>
    <t>5項における単位を修正した。</t>
  </si>
  <si>
    <t>燃料の数量は原則整数とし、熱量の計算過程における燃料の数量の端数処理を取り止めた。また、0.5未満の数量は入力不可とした。</t>
  </si>
  <si>
    <t>日本標準産業分類に関する参照URLをシート中に表示した。</t>
  </si>
  <si>
    <t>都市ガスの熱量換算係数を46.0から46.04655に改めた。（定期報告書記載要領（資源エネルギー庁）による。）</t>
  </si>
  <si>
    <t>エネルギー起源温室効果ガス排出量の集計値の端数処理を、「有効数字３桁」から「小数点以下切り捨て」に改めた。</t>
  </si>
  <si>
    <t>「一般電気事業者」及び「その他の買電」において、その他以外についても購入先を表示した。</t>
  </si>
  <si>
    <t>電気事業者ごとのCO2排出係数の表において、「その他の売電」を「その他の買電」に修正した。</t>
  </si>
  <si>
    <t>自家発電の基本入力欄の2,3、産業用蒸気、産業用以外の蒸気、温水、冷水の基本入力欄の1,2を入力すると、算定書の数量欄のセルが「黄色」になり、</t>
  </si>
  <si>
    <t>数量を入力すると「黄色」が消えるように条件付き書式を設定した。</t>
  </si>
  <si>
    <t>買電の電気事業者名が購入元の欄に表示されるようにした。</t>
  </si>
  <si>
    <t>電気事業者</t>
  </si>
  <si>
    <t>電気事業者(昼間買電)</t>
  </si>
  <si>
    <t>電気事業者(夜間買電)</t>
  </si>
  <si>
    <t>伊藤忠エネクス</t>
  </si>
  <si>
    <t>丸紅新電力</t>
  </si>
  <si>
    <t>エネット</t>
  </si>
  <si>
    <t>F-Power</t>
  </si>
  <si>
    <t>オリックス</t>
  </si>
  <si>
    <t>　0：購入なし　1：購入あり</t>
  </si>
  <si>
    <t>上記以外の買電</t>
  </si>
  <si>
    <t>　　　　　製造品出荷額等(*1)
（日本標準産業分類の大分類が製造業
　である市内の事業所について細分類
　ごとの合計値を記入）</t>
  </si>
  <si>
    <t>　日本標準産業分類の細分類番号(４桁)及び細分類名
（市内に複数の事業所を設置する事業者で細分類が複
　数ある場合は複数記入）</t>
  </si>
  <si>
    <t>その他燃料(       )</t>
  </si>
  <si>
    <r>
      <t>　</t>
    </r>
    <r>
      <rPr>
        <b/>
        <sz val="14"/>
        <color indexed="10"/>
        <rFont val="ＭＳ ゴシック"/>
        <family val="3"/>
      </rPr>
      <t xml:space="preserve"> </t>
    </r>
    <r>
      <rPr>
        <b/>
        <sz val="16"/>
        <color indexed="10"/>
        <rFont val="ＭＳ ゴシック"/>
        <family val="3"/>
      </rPr>
      <t>←</t>
    </r>
    <r>
      <rPr>
        <b/>
        <sz val="10.5"/>
        <color indexed="10"/>
        <rFont val="ＭＳ ゴシック"/>
        <family val="3"/>
      </rPr>
      <t xml:space="preserve"> </t>
    </r>
    <r>
      <rPr>
        <b/>
        <u val="single"/>
        <sz val="10.5"/>
        <color indexed="10"/>
        <rFont val="ＭＳ ゴシック"/>
        <family val="3"/>
      </rPr>
      <t>計画書等の提出年度ではなく、算定対象の年度を記入</t>
    </r>
  </si>
  <si>
    <t>イーセル</t>
  </si>
  <si>
    <t>イーレックス</t>
  </si>
  <si>
    <t>新出光</t>
  </si>
  <si>
    <t>―</t>
  </si>
  <si>
    <t>　　　　延べ床面積
（業務部門等(*2)である市
　内の事業所について細分
　類ごとの合計値を記入）</t>
  </si>
  <si>
    <t>*1工業統計調査（経済産業省が実施する製造業（日本標準産業分類の大分類）を対象とした調査）における製造品出荷額等を指します。本市内の調査対象となる事業所の製造品出荷額等の細分類ごとの合計値を記載してください。なお、当該製造品出荷額等については、本添付資料中の原油換算エネルギー使用量及びエネルギー起源二酸化炭素排出量の算定対象年度（以下「算定対象年度」という。）に属する12月31日時点を期日とする調査で経済産業省に申告した数値としてください。</t>
  </si>
  <si>
    <t>ミツウロコグリーンエネルギー</t>
  </si>
  <si>
    <t>エネサーブ</t>
  </si>
  <si>
    <t>アストモスエネルギー</t>
  </si>
  <si>
    <t>エナリス・パワー・マーケティング</t>
  </si>
  <si>
    <t>　0：購入なし　1：中国電力　2：九州電力　3：アストモスエネルギー　4：伊藤忠エネクス　5：イーセル　6：イーレックス　</t>
  </si>
  <si>
    <t>　7：エナリス・パワー・マーケティング　8：エネサーブ　9：エネット　10：F-Power　11：オリックス　12：新出光</t>
  </si>
  <si>
    <t>　13：パナソニック　14：丸紅新電力　15：ミツウロコグリーンエネルギー</t>
  </si>
  <si>
    <t>令和</t>
  </si>
  <si>
    <t>　令和</t>
  </si>
  <si>
    <t>元</t>
  </si>
  <si>
    <t>Ver.23.04</t>
  </si>
  <si>
    <t>https://www.soumu.go.jp/toukei_toukatsu/index/seido/sangyo/H25index.htm</t>
  </si>
  <si>
    <t>パナソニックオペレーショナルエクセレンス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</si>
</sst>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_Ā"/>
  </numFmts>
  <fonts count="63">
    <font>
      <sz val="11"/>
      <name val="ＭＳ Ｐゴシック"/>
      <family val="3"/>
    </font>
    <font>
      <sz val="10"/>
      <name val="Arial"/>
      <family val="2"/>
    </font>
    <font>
      <sz val="11"/>
      <color indexed="8"/>
      <name val="ＭＳ Ｐゴシック"/>
      <family val="3"/>
    </font>
    <font>
      <sz val="10.5"/>
      <name val="ＭＳ ゴシック"/>
      <family val="3"/>
    </font>
    <font>
      <b/>
      <i/>
      <sz val="24"/>
      <name val="ＭＳ ゴシック"/>
      <family val="3"/>
    </font>
    <font>
      <i/>
      <sz val="24"/>
      <name val="ＭＳ ゴシック"/>
      <family val="3"/>
    </font>
    <font>
      <u val="single"/>
      <sz val="10.5"/>
      <name val="ＭＳ ゴシック"/>
      <family val="3"/>
    </font>
    <font>
      <sz val="18"/>
      <name val="ＭＳ ゴシック"/>
      <family val="3"/>
    </font>
    <font>
      <i/>
      <u val="single"/>
      <sz val="10.5"/>
      <name val="ＭＳ ゴシック"/>
      <family val="3"/>
    </font>
    <font>
      <u val="single"/>
      <sz val="11"/>
      <color indexed="12"/>
      <name val="ＭＳ Ｐゴシック"/>
      <family val="3"/>
    </font>
    <font>
      <sz val="12"/>
      <name val="ＭＳ 明朝"/>
      <family val="1"/>
    </font>
    <font>
      <sz val="10.5"/>
      <name val="ＭＳ 明朝"/>
      <family val="1"/>
    </font>
    <font>
      <b/>
      <sz val="12"/>
      <name val="ＭＳ ゴシック"/>
      <family val="3"/>
    </font>
    <font>
      <b/>
      <sz val="24"/>
      <name val="ＭＳ ゴシック"/>
      <family val="3"/>
    </font>
    <font>
      <sz val="12"/>
      <name val="ＭＳ ゴシック"/>
      <family val="3"/>
    </font>
    <font>
      <vertAlign val="subscript"/>
      <sz val="10.5"/>
      <name val="ＭＳ 明朝"/>
      <family val="1"/>
    </font>
    <font>
      <sz val="10.5"/>
      <color indexed="44"/>
      <name val="ＭＳ ゴシック"/>
      <family val="3"/>
    </font>
    <font>
      <vertAlign val="subscript"/>
      <sz val="10.5"/>
      <name val="ＭＳ ゴシック"/>
      <family val="3"/>
    </font>
    <font>
      <sz val="9"/>
      <name val="ＭＳ 明朝"/>
      <family val="1"/>
    </font>
    <font>
      <vertAlign val="superscript"/>
      <sz val="10.5"/>
      <name val="ＭＳ 明朝"/>
      <family val="1"/>
    </font>
    <font>
      <sz val="10"/>
      <name val="ＭＳ ゴシック"/>
      <family val="3"/>
    </font>
    <font>
      <vertAlign val="subscript"/>
      <sz val="11"/>
      <name val="ＭＳ ゴシック"/>
      <family val="3"/>
    </font>
    <font>
      <sz val="6"/>
      <name val="ＭＳ Ｐゴシック"/>
      <family val="3"/>
    </font>
    <font>
      <b/>
      <sz val="14"/>
      <color indexed="10"/>
      <name val="ＭＳ ゴシック"/>
      <family val="3"/>
    </font>
    <font>
      <b/>
      <sz val="16"/>
      <color indexed="10"/>
      <name val="ＭＳ ゴシック"/>
      <family val="3"/>
    </font>
    <font>
      <b/>
      <sz val="10.5"/>
      <color indexed="10"/>
      <name val="ＭＳ ゴシック"/>
      <family val="3"/>
    </font>
    <font>
      <b/>
      <u val="single"/>
      <sz val="10.5"/>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theme="8" tint="0.39998000860214233"/>
        <bgColor indexed="64"/>
      </patternFill>
    </fill>
    <fill>
      <patternFill patternType="solid">
        <fgColor indexed="29"/>
        <bgColor indexed="64"/>
      </patternFill>
    </fill>
  </fills>
  <borders count="2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hair">
        <color indexed="8"/>
      </right>
      <top>
        <color indexed="63"/>
      </top>
      <bottom style="double">
        <color indexed="8"/>
      </bottom>
    </border>
    <border>
      <left style="hair">
        <color indexed="8"/>
      </left>
      <right style="hair">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style="hair">
        <color indexed="8"/>
      </right>
      <top style="double">
        <color indexed="8"/>
      </top>
      <bottom style="hair">
        <color indexed="8"/>
      </bottom>
    </border>
    <border>
      <left>
        <color indexed="63"/>
      </left>
      <right>
        <color indexed="63"/>
      </right>
      <top>
        <color indexed="63"/>
      </top>
      <bottom style="hair">
        <color indexed="8"/>
      </bottom>
    </border>
    <border diagonalUp="1">
      <left style="hair">
        <color indexed="8"/>
      </left>
      <right style="hair">
        <color indexed="8"/>
      </right>
      <top style="double">
        <color indexed="8"/>
      </top>
      <bottom style="hair">
        <color indexed="8"/>
      </bottom>
      <diagonal style="hair">
        <color indexed="8"/>
      </diagonal>
    </border>
    <border>
      <left>
        <color indexed="63"/>
      </left>
      <right style="thin">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thin">
        <color indexed="23"/>
      </right>
      <top style="double">
        <color indexed="8"/>
      </top>
      <bottom style="thin">
        <color indexed="23"/>
      </bottom>
    </border>
    <border>
      <left style="thin">
        <color indexed="23"/>
      </left>
      <right style="thin">
        <color indexed="8"/>
      </right>
      <top style="double">
        <color indexed="8"/>
      </top>
      <bottom style="thin">
        <color indexed="23"/>
      </bottom>
    </border>
    <border>
      <left style="medium">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diagonalUp="1">
      <left style="hair">
        <color indexed="8"/>
      </left>
      <right style="hair">
        <color indexed="8"/>
      </right>
      <top>
        <color indexed="63"/>
      </top>
      <bottom style="hair">
        <color indexed="8"/>
      </bottom>
      <diagonal style="hair">
        <color indexed="8"/>
      </diagonal>
    </border>
    <border>
      <left style="thin">
        <color indexed="8"/>
      </left>
      <right style="thin">
        <color indexed="23"/>
      </right>
      <top style="thin">
        <color indexed="23"/>
      </top>
      <bottom style="thin">
        <color indexed="23"/>
      </bottom>
    </border>
    <border>
      <left style="thin">
        <color indexed="23"/>
      </left>
      <right style="thin">
        <color indexed="8"/>
      </right>
      <top style="thin">
        <color indexed="23"/>
      </top>
      <bottom style="thin">
        <color indexed="23"/>
      </bottom>
    </border>
    <border>
      <left>
        <color indexed="63"/>
      </left>
      <right style="hair">
        <color indexed="8"/>
      </right>
      <top style="hair">
        <color indexed="8"/>
      </top>
      <bottom style="hair">
        <color indexed="8"/>
      </bottom>
    </border>
    <border>
      <left style="thin">
        <color indexed="23"/>
      </left>
      <right style="thin">
        <color indexed="23"/>
      </right>
      <top style="thin">
        <color indexed="8"/>
      </top>
      <bottom style="thin">
        <color indexed="23"/>
      </bottom>
    </border>
    <border diagonalUp="1">
      <left style="hair">
        <color indexed="8"/>
      </left>
      <right style="hair">
        <color indexed="8"/>
      </right>
      <top style="hair">
        <color indexed="8"/>
      </top>
      <bottom style="hair">
        <color indexed="8"/>
      </bottom>
      <diagonal style="hair">
        <color indexed="8"/>
      </diagonal>
    </border>
    <border>
      <left>
        <color indexed="63"/>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thin">
        <color indexed="23"/>
      </right>
      <top style="thin">
        <color indexed="2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23"/>
      </top>
      <bottom>
        <color indexed="63"/>
      </bottom>
    </border>
    <border diagonalUp="1">
      <left style="hair">
        <color indexed="8"/>
      </left>
      <right style="thin">
        <color indexed="8"/>
      </right>
      <top style="hair">
        <color indexed="8"/>
      </top>
      <bottom style="hair">
        <color indexed="8"/>
      </bottom>
      <diagonal style="hair">
        <color indexed="8"/>
      </diagonal>
    </border>
    <border diagonalUp="1">
      <left style="thin">
        <color indexed="8"/>
      </left>
      <right style="medium">
        <color indexed="8"/>
      </right>
      <top style="hair">
        <color indexed="8"/>
      </top>
      <bottom style="hair">
        <color indexed="8"/>
      </bottom>
      <diagonal style="hair">
        <color indexed="8"/>
      </diagonal>
    </border>
    <border diagonalUp="1">
      <left style="thin">
        <color indexed="8"/>
      </left>
      <right style="thin">
        <color indexed="23"/>
      </right>
      <top style="thin">
        <color indexed="23"/>
      </top>
      <bottom style="thin">
        <color indexed="23"/>
      </bottom>
      <diagonal style="hair">
        <color indexed="8"/>
      </diagonal>
    </border>
    <border diagonalUp="1">
      <left style="thin">
        <color indexed="23"/>
      </left>
      <right style="thin">
        <color indexed="8"/>
      </right>
      <top style="thin">
        <color indexed="23"/>
      </top>
      <bottom style="thin">
        <color indexed="23"/>
      </bottom>
      <diagonal style="hair">
        <color indexed="8"/>
      </diagonal>
    </border>
    <border>
      <left style="thin">
        <color indexed="23"/>
      </left>
      <right style="thin">
        <color indexed="23"/>
      </right>
      <top>
        <color indexed="63"/>
      </top>
      <bottom>
        <color indexed="63"/>
      </bottom>
    </border>
    <border>
      <left>
        <color indexed="63"/>
      </left>
      <right style="thin">
        <color indexed="8"/>
      </right>
      <top>
        <color indexed="63"/>
      </top>
      <bottom>
        <color indexed="63"/>
      </bottom>
    </border>
    <border>
      <left>
        <color indexed="63"/>
      </left>
      <right style="thin">
        <color indexed="23"/>
      </right>
      <top>
        <color indexed="63"/>
      </top>
      <bottom>
        <color indexed="63"/>
      </bottom>
    </border>
    <border>
      <left style="thin">
        <color indexed="8"/>
      </left>
      <right style="thin">
        <color indexed="23"/>
      </right>
      <top style="thin">
        <color indexed="8"/>
      </top>
      <bottom style="thin">
        <color indexed="23"/>
      </bottom>
    </border>
    <border>
      <left style="thin">
        <color indexed="23"/>
      </left>
      <right style="thin">
        <color indexed="8"/>
      </right>
      <top style="thin">
        <color indexed="8"/>
      </top>
      <bottom style="thin">
        <color indexed="23"/>
      </bottom>
    </border>
    <border>
      <left>
        <color indexed="63"/>
      </left>
      <right style="thin">
        <color indexed="8"/>
      </right>
      <top style="double">
        <color indexed="8"/>
      </top>
      <bottom style="thin">
        <color indexed="23"/>
      </bottom>
    </border>
    <border>
      <left>
        <color indexed="63"/>
      </left>
      <right style="thin">
        <color indexed="23"/>
      </right>
      <top style="double">
        <color indexed="8"/>
      </top>
      <bottom style="thin">
        <color indexed="23"/>
      </bottom>
    </border>
    <border>
      <left style="thin">
        <color indexed="23"/>
      </left>
      <right style="thin">
        <color indexed="23"/>
      </right>
      <top style="double">
        <color indexed="8"/>
      </top>
      <bottom style="thin">
        <color indexed="23"/>
      </bottom>
    </border>
    <border>
      <left>
        <color indexed="63"/>
      </left>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color indexed="63"/>
      </left>
      <right style="thin">
        <color indexed="8"/>
      </right>
      <top style="thin">
        <color indexed="23"/>
      </top>
      <bottom style="thin">
        <color indexed="8"/>
      </bottom>
    </border>
    <border>
      <left>
        <color indexed="63"/>
      </left>
      <right style="thin">
        <color indexed="23"/>
      </right>
      <top style="thin">
        <color indexed="23"/>
      </top>
      <bottom style="thin">
        <color indexed="8"/>
      </bottom>
    </border>
    <border>
      <left style="thin">
        <color indexed="23"/>
      </left>
      <right style="thin">
        <color indexed="23"/>
      </right>
      <top style="thin">
        <color indexed="23"/>
      </top>
      <bottom style="thin">
        <color indexed="8"/>
      </bottom>
    </border>
    <border>
      <left style="medium">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hair">
        <color indexed="8"/>
      </top>
      <bottom>
        <color indexed="63"/>
      </bottom>
    </border>
    <border>
      <left style="thin">
        <color indexed="23"/>
      </left>
      <right style="thin">
        <color indexed="8"/>
      </right>
      <top style="thin">
        <color indexed="23"/>
      </top>
      <bottom>
        <color indexed="63"/>
      </bottom>
    </border>
    <border>
      <left style="thin">
        <color indexed="8"/>
      </left>
      <right style="thin">
        <color indexed="23"/>
      </right>
      <top style="thin">
        <color indexed="23"/>
      </top>
      <bottom style="thin">
        <color indexed="8"/>
      </bottom>
    </border>
    <border>
      <left style="thin">
        <color indexed="23"/>
      </left>
      <right style="thin">
        <color indexed="8"/>
      </right>
      <top style="thin">
        <color indexed="2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diagonalUp="1">
      <left style="hair">
        <color indexed="8"/>
      </left>
      <right style="hair">
        <color indexed="8"/>
      </right>
      <top style="thin">
        <color indexed="8"/>
      </top>
      <bottom style="thin">
        <color indexed="8"/>
      </bottom>
      <diagonal style="hair">
        <color indexed="8"/>
      </diagonal>
    </border>
    <border>
      <left>
        <color indexed="63"/>
      </left>
      <right style="thin">
        <color indexed="8"/>
      </right>
      <top style="thin">
        <color indexed="8"/>
      </top>
      <bottom style="thin">
        <color indexed="8"/>
      </bottom>
    </border>
    <border diagonalUp="1">
      <left>
        <color indexed="63"/>
      </left>
      <right>
        <color indexed="63"/>
      </right>
      <top style="thin">
        <color indexed="8"/>
      </top>
      <bottom style="thin">
        <color indexed="8"/>
      </bottom>
      <diagonal style="hair">
        <color indexed="8"/>
      </diagonal>
    </border>
    <border>
      <left style="hair">
        <color indexed="8"/>
      </left>
      <right style="hair">
        <color indexed="8"/>
      </right>
      <top style="thin">
        <color indexed="8"/>
      </top>
      <bottom style="thin">
        <color indexed="8"/>
      </bottom>
    </border>
    <border diagonalUp="1">
      <left style="thin">
        <color indexed="8"/>
      </left>
      <right>
        <color indexed="63"/>
      </right>
      <top style="thin">
        <color indexed="8"/>
      </top>
      <bottom style="thin">
        <color indexed="8"/>
      </bottom>
      <diagonal style="hair">
        <color indexed="8"/>
      </diagonal>
    </border>
    <border diagonalUp="1">
      <left style="thin">
        <color indexed="8"/>
      </left>
      <right style="thin">
        <color indexed="8"/>
      </right>
      <top style="thin">
        <color indexed="8"/>
      </top>
      <bottom style="thin">
        <color indexed="8"/>
      </bottom>
      <diagonal style="hair">
        <color indexed="8"/>
      </diagonal>
    </border>
    <border diagonalUp="1">
      <left style="thin">
        <color indexed="8"/>
      </left>
      <right style="medium">
        <color indexed="8"/>
      </right>
      <top style="thin">
        <color indexed="8"/>
      </top>
      <bottom style="thin">
        <color indexed="8"/>
      </bottom>
      <diagonal style="hair">
        <color indexed="8"/>
      </diagonal>
    </border>
    <border>
      <left style="thin">
        <color indexed="8"/>
      </left>
      <right style="thin">
        <color indexed="23"/>
      </right>
      <top style="thin">
        <color indexed="8"/>
      </top>
      <bottom style="thin">
        <color indexed="8"/>
      </bottom>
    </border>
    <border>
      <left style="thin">
        <color indexed="23"/>
      </left>
      <right style="thin">
        <color indexed="8"/>
      </right>
      <top style="thin">
        <color indexed="8"/>
      </top>
      <bottom style="thin">
        <color indexed="8"/>
      </bottom>
    </border>
    <border>
      <left style="medium">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thin">
        <color indexed="8"/>
      </top>
      <bottom style="hair">
        <color indexed="8"/>
      </bottom>
    </border>
    <border diagonalUp="1">
      <left style="thin">
        <color indexed="8"/>
      </left>
      <right>
        <color indexed="63"/>
      </right>
      <top style="thin">
        <color indexed="8"/>
      </top>
      <bottom style="hair">
        <color indexed="8"/>
      </bottom>
      <diagonal style="hair">
        <color indexed="8"/>
      </diagonal>
    </border>
    <border diagonalUp="1">
      <left style="hair">
        <color indexed="8"/>
      </left>
      <right style="hair">
        <color indexed="8"/>
      </right>
      <top style="thin">
        <color indexed="8"/>
      </top>
      <bottom style="hair">
        <color indexed="8"/>
      </bottom>
      <diagonal style="hair">
        <color indexed="8"/>
      </diagonal>
    </border>
    <border diagonalUp="1">
      <left style="hair">
        <color indexed="8"/>
      </left>
      <right style="thin">
        <color indexed="8"/>
      </right>
      <top style="thin">
        <color indexed="8"/>
      </top>
      <bottom style="hair">
        <color indexed="8"/>
      </bottom>
      <diagonal style="hair">
        <color indexed="8"/>
      </diagonal>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thin">
        <color indexed="23"/>
      </right>
      <top>
        <color indexed="63"/>
      </top>
      <bottom style="thin">
        <color indexed="23"/>
      </bottom>
    </border>
    <border>
      <left style="thin">
        <color indexed="23"/>
      </left>
      <right style="thin">
        <color indexed="8"/>
      </right>
      <top>
        <color indexed="63"/>
      </top>
      <bottom style="thin">
        <color indexed="23"/>
      </bottom>
    </border>
    <border>
      <left style="hair">
        <color indexed="8"/>
      </left>
      <right>
        <color indexed="63"/>
      </right>
      <top style="hair">
        <color indexed="8"/>
      </top>
      <bottom style="hair">
        <color indexed="8"/>
      </bottom>
    </border>
    <border diagonalUp="1">
      <left style="thin">
        <color indexed="8"/>
      </left>
      <right>
        <color indexed="63"/>
      </right>
      <top style="hair">
        <color indexed="8"/>
      </top>
      <bottom style="hair">
        <color indexed="8"/>
      </bottom>
      <diagonal style="hair">
        <color indexed="8"/>
      </diagonal>
    </border>
    <border>
      <left style="hair">
        <color indexed="8"/>
      </left>
      <right>
        <color indexed="63"/>
      </right>
      <top style="hair">
        <color indexed="8"/>
      </top>
      <bottom>
        <color indexed="63"/>
      </bottom>
    </border>
    <border diagonalUp="1">
      <left style="hair">
        <color indexed="8"/>
      </left>
      <right style="hair">
        <color indexed="8"/>
      </right>
      <top style="hair">
        <color indexed="8"/>
      </top>
      <bottom style="thin">
        <color indexed="8"/>
      </bottom>
      <diagonal style="hair">
        <color indexed="8"/>
      </diagonal>
    </border>
    <border diagonalUp="1">
      <left style="hair">
        <color indexed="8"/>
      </left>
      <right style="hair">
        <color indexed="8"/>
      </right>
      <top style="hair">
        <color indexed="8"/>
      </top>
      <bottom>
        <color indexed="63"/>
      </bottom>
      <diagonal style="hair">
        <color indexed="8"/>
      </diagonal>
    </border>
    <border diagonalUp="1">
      <left style="hair">
        <color indexed="8"/>
      </left>
      <right style="thin">
        <color indexed="8"/>
      </right>
      <top style="hair">
        <color indexed="8"/>
      </top>
      <bottom style="thin">
        <color indexed="8"/>
      </bottom>
      <diagonal style="hair">
        <color indexed="8"/>
      </diagonal>
    </border>
    <border>
      <left style="thin">
        <color indexed="8"/>
      </left>
      <right style="medium">
        <color indexed="8"/>
      </right>
      <top style="hair">
        <color indexed="8"/>
      </top>
      <bottom style="thin">
        <color indexed="8"/>
      </bottom>
    </border>
    <border diagonalUp="1">
      <left style="thin">
        <color indexed="8"/>
      </left>
      <right style="thin">
        <color indexed="23"/>
      </right>
      <top style="thin">
        <color indexed="23"/>
      </top>
      <bottom>
        <color indexed="63"/>
      </bottom>
      <diagonal style="hair">
        <color indexed="8"/>
      </diagonal>
    </border>
    <border>
      <left style="hair">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style="medium">
        <color indexed="8"/>
      </bottom>
    </border>
    <border>
      <left style="hair">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23"/>
      </right>
      <top>
        <color indexed="63"/>
      </top>
      <bottom style="double">
        <color indexed="8"/>
      </bottom>
    </border>
    <border>
      <left style="thin">
        <color indexed="23"/>
      </left>
      <right style="thin">
        <color indexed="8"/>
      </right>
      <top>
        <color indexed="63"/>
      </top>
      <bottom style="double">
        <color indexed="8"/>
      </bottom>
    </border>
    <border>
      <left>
        <color indexed="63"/>
      </left>
      <right style="thin">
        <color indexed="23"/>
      </right>
      <top>
        <color indexed="63"/>
      </top>
      <bottom style="double">
        <color indexed="8"/>
      </bottom>
    </border>
    <border>
      <left style="thin">
        <color indexed="23"/>
      </left>
      <right style="thin">
        <color indexed="23"/>
      </right>
      <top>
        <color indexed="63"/>
      </top>
      <bottom style="double">
        <color indexed="8"/>
      </bottom>
    </border>
    <border>
      <left>
        <color indexed="63"/>
      </left>
      <right style="medium">
        <color indexed="8"/>
      </right>
      <top style="thin">
        <color indexed="8"/>
      </top>
      <bottom style="hair">
        <color indexed="8"/>
      </bottom>
    </border>
    <border>
      <left style="thin">
        <color indexed="8"/>
      </left>
      <right>
        <color indexed="63"/>
      </right>
      <top>
        <color indexed="63"/>
      </top>
      <bottom style="thin">
        <color indexed="23"/>
      </bottom>
    </border>
    <border>
      <left>
        <color indexed="63"/>
      </left>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color indexed="63"/>
      </left>
      <right style="medium">
        <color indexed="8"/>
      </right>
      <top style="hair">
        <color indexed="8"/>
      </top>
      <bottom style="hair">
        <color indexed="8"/>
      </bottom>
    </border>
    <border>
      <left style="thin">
        <color indexed="8"/>
      </left>
      <right>
        <color indexed="63"/>
      </right>
      <top style="thin">
        <color indexed="23"/>
      </top>
      <bottom style="thin">
        <color indexed="23"/>
      </bottom>
    </border>
    <border>
      <left>
        <color indexed="63"/>
      </left>
      <right style="medium">
        <color indexed="8"/>
      </right>
      <top style="hair">
        <color indexed="8"/>
      </top>
      <bottom>
        <color indexed="63"/>
      </bottom>
    </border>
    <border>
      <left>
        <color indexed="63"/>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thin">
        <color indexed="8"/>
      </left>
      <right>
        <color indexed="63"/>
      </right>
      <top style="double">
        <color indexed="8"/>
      </top>
      <bottom style="thin">
        <color indexed="23"/>
      </bottom>
    </border>
    <border>
      <left>
        <color indexed="63"/>
      </left>
      <right>
        <color indexed="63"/>
      </right>
      <top style="thin">
        <color indexed="23"/>
      </top>
      <bottom style="double">
        <color indexed="8"/>
      </bottom>
    </border>
    <border>
      <left style="thin">
        <color indexed="8"/>
      </left>
      <right>
        <color indexed="63"/>
      </right>
      <top style="thin">
        <color indexed="23"/>
      </top>
      <bottom style="double">
        <color indexed="8"/>
      </bottom>
    </border>
    <border>
      <left>
        <color indexed="63"/>
      </left>
      <right style="thin">
        <color indexed="8"/>
      </right>
      <top style="thin">
        <color indexed="23"/>
      </top>
      <bottom style="double">
        <color indexed="8"/>
      </bottom>
    </border>
    <border>
      <left>
        <color indexed="63"/>
      </left>
      <right style="thin">
        <color indexed="23"/>
      </right>
      <top style="thin">
        <color indexed="23"/>
      </top>
      <bottom style="double">
        <color indexed="8"/>
      </bottom>
    </border>
    <border>
      <left style="thin">
        <color indexed="23"/>
      </left>
      <right style="thin">
        <color indexed="23"/>
      </right>
      <top style="thin">
        <color indexed="23"/>
      </top>
      <bottom style="double">
        <color indexed="8"/>
      </bottom>
    </border>
    <border>
      <left style="thin">
        <color indexed="23"/>
      </left>
      <right>
        <color indexed="63"/>
      </right>
      <top style="double">
        <color indexed="8"/>
      </top>
      <bottom style="thin">
        <color indexed="23"/>
      </bottom>
    </border>
    <border>
      <left style="thin">
        <color indexed="23"/>
      </left>
      <right>
        <color indexed="63"/>
      </right>
      <top style="thin">
        <color indexed="23"/>
      </top>
      <bottom style="thin">
        <color indexed="23"/>
      </bottom>
    </border>
    <border>
      <left style="thin">
        <color indexed="8"/>
      </left>
      <right style="thin">
        <color indexed="23"/>
      </right>
      <top>
        <color indexed="63"/>
      </top>
      <bottom style="thin">
        <color indexed="8"/>
      </bottom>
    </border>
    <border>
      <left>
        <color indexed="63"/>
      </left>
      <right>
        <color indexed="63"/>
      </right>
      <top style="thin">
        <color indexed="23"/>
      </top>
      <bottom style="thin">
        <color indexed="8"/>
      </bottom>
    </border>
    <border>
      <left style="thin">
        <color indexed="23"/>
      </left>
      <right>
        <color indexed="63"/>
      </right>
      <top style="thin">
        <color indexed="23"/>
      </top>
      <bottom style="thin">
        <color indexed="8"/>
      </bottom>
    </border>
    <border>
      <left style="thin">
        <color theme="1" tint="0.49998000264167786"/>
      </left>
      <right style="thin">
        <color theme="1" tint="0.49998000264167786"/>
      </right>
      <top style="double">
        <color indexed="8"/>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indexed="8"/>
      </left>
      <right style="thin">
        <color theme="1" tint="0.49998000264167786"/>
      </right>
      <top style="thin">
        <color theme="1" tint="0.49998000264167786"/>
      </top>
      <bottom style="thin">
        <color theme="1" tint="0.49998000264167786"/>
      </bottom>
    </border>
    <border>
      <left style="thin">
        <color indexed="8"/>
      </left>
      <right style="thin">
        <color theme="0" tint="-0.4999699890613556"/>
      </right>
      <top style="thin">
        <color theme="1" tint="0.49998000264167786"/>
      </top>
      <bottom style="thin">
        <color theme="0" tint="-0.4999699890613556"/>
      </bottom>
    </border>
    <border>
      <left style="thin">
        <color theme="0" tint="-0.4999699890613556"/>
      </left>
      <right style="thin">
        <color theme="0" tint="-0.4999699890613556"/>
      </right>
      <top style="thin">
        <color theme="1" tint="0.49998000264167786"/>
      </top>
      <bottom style="thin">
        <color theme="0" tint="-0.4999699890613556"/>
      </bottom>
    </border>
    <border>
      <left style="thin">
        <color indexed="23"/>
      </left>
      <right>
        <color indexed="63"/>
      </right>
      <top style="thin">
        <color indexed="8"/>
      </top>
      <bottom style="thin">
        <color indexed="23"/>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color theme="0" tint="-0.4999699890613556"/>
      </right>
      <top style="thin">
        <color theme="0" tint="-0.4999699890613556"/>
      </top>
      <bottom style="double">
        <color indexed="8"/>
      </bottom>
    </border>
    <border>
      <left style="thin">
        <color theme="1" tint="0.49998000264167786"/>
      </left>
      <right style="thin">
        <color theme="0" tint="-0.4999699890613556"/>
      </right>
      <top style="double">
        <color indexed="8"/>
      </top>
      <bottom style="thin">
        <color theme="1" tint="0.49998000264167786"/>
      </bottom>
    </border>
    <border>
      <left style="thin">
        <color theme="1" tint="0.49998000264167786"/>
      </left>
      <right style="thin">
        <color theme="0" tint="-0.4999699890613556"/>
      </right>
      <top style="thin">
        <color theme="1" tint="0.49998000264167786"/>
      </top>
      <bottom style="thin">
        <color theme="1" tint="0.49998000264167786"/>
      </bottom>
    </border>
    <border>
      <left style="thin">
        <color theme="0" tint="-0.4999699890613556"/>
      </left>
      <right style="thin">
        <color theme="0" tint="-0.4999699890613556"/>
      </right>
      <top style="thin">
        <color theme="1" tint="0.49998000264167786"/>
      </top>
      <bottom style="thin"/>
    </border>
    <border>
      <left style="thin">
        <color indexed="8"/>
      </left>
      <right>
        <color indexed="63"/>
      </right>
      <top style="thin">
        <color theme="1" tint="0.49998000264167786"/>
      </top>
      <bottom>
        <color indexed="63"/>
      </bottom>
    </border>
    <border>
      <left style="thin">
        <color theme="0" tint="-0.4999699890613556"/>
      </left>
      <right style="thin">
        <color theme="0" tint="-0.4999699890613556"/>
      </right>
      <top style="thin">
        <color theme="1" tint="0.49998000264167786"/>
      </top>
      <bottom style="thin">
        <color theme="1" tint="0.49998000264167786"/>
      </bottom>
    </border>
    <border>
      <left style="thin">
        <color theme="0" tint="-0.4999699890613556"/>
      </left>
      <right>
        <color indexed="63"/>
      </right>
      <top style="thin">
        <color theme="1" tint="0.49998000264167786"/>
      </top>
      <bottom style="thin">
        <color theme="1" tint="0.49998000264167786"/>
      </bottom>
    </border>
    <border>
      <left style="thin">
        <color theme="0" tint="-0.4999699890613556"/>
      </left>
      <right>
        <color indexed="63"/>
      </right>
      <top style="thin"/>
      <bottom style="thin">
        <color theme="0" tint="-0.4999699890613556"/>
      </bottom>
    </border>
    <border>
      <left style="thin">
        <color theme="0" tint="-0.4999699890613556"/>
      </left>
      <right>
        <color indexed="63"/>
      </right>
      <top style="thin">
        <color theme="0" tint="-0.4999699890613556"/>
      </top>
      <bottom style="double">
        <color indexed="8"/>
      </bottom>
    </border>
    <border>
      <left style="thin">
        <color theme="0" tint="-0.4999699890613556"/>
      </left>
      <right>
        <color indexed="63"/>
      </right>
      <top style="double">
        <color indexed="8"/>
      </top>
      <bottom style="thin">
        <color theme="1" tint="0.49998000264167786"/>
      </bottom>
    </border>
    <border>
      <left style="thin">
        <color theme="0" tint="-0.4999699890613556"/>
      </left>
      <right>
        <color indexed="63"/>
      </right>
      <top style="thin">
        <color theme="1" tint="0.49998000264167786"/>
      </top>
      <bottom style="thin"/>
    </border>
    <border>
      <left style="thin">
        <color indexed="8"/>
      </left>
      <right style="thin">
        <color indexed="23"/>
      </right>
      <top style="thin">
        <color indexed="23"/>
      </top>
      <bottom style="thin">
        <color theme="0" tint="-0.4999699890613556"/>
      </bottom>
    </border>
    <border>
      <left style="thin">
        <color theme="1" tint="0.49998000264167786"/>
      </left>
      <right style="thin">
        <color theme="1" tint="0.49998000264167786"/>
      </right>
      <top style="thin">
        <color theme="1" tint="0.49998000264167786"/>
      </top>
      <bottom style="thin">
        <color theme="0" tint="-0.4999699890613556"/>
      </bottom>
    </border>
    <border>
      <left style="thin">
        <color theme="1" tint="0.49998000264167786"/>
      </left>
      <right style="thin">
        <color theme="0" tint="-0.4999699890613556"/>
      </right>
      <top style="thin">
        <color theme="1" tint="0.49998000264167786"/>
      </top>
      <bottom style="thin">
        <color theme="0" tint="-0.4999699890613556"/>
      </bottom>
    </border>
    <border>
      <left style="thin">
        <color theme="0" tint="-0.4999699890613556"/>
      </left>
      <right>
        <color indexed="63"/>
      </right>
      <top style="thin">
        <color theme="1" tint="0.49998000264167786"/>
      </top>
      <bottom style="thin">
        <color theme="0" tint="-0.4999699890613556"/>
      </bottom>
    </border>
    <border>
      <left style="thin">
        <color indexed="8"/>
      </left>
      <right style="thin">
        <color indexed="23"/>
      </right>
      <top style="thin">
        <color theme="0" tint="-0.4999699890613556"/>
      </top>
      <bottom style="thin">
        <color theme="0" tint="-0.4999699890613556"/>
      </bottom>
    </border>
    <border>
      <left style="thin">
        <color theme="1" tint="0.49998000264167786"/>
      </left>
      <right style="thin">
        <color theme="1" tint="0.49998000264167786"/>
      </right>
      <top style="thin">
        <color theme="0" tint="-0.4999699890613556"/>
      </top>
      <bottom style="thin">
        <color theme="0" tint="-0.4999699890613556"/>
      </bottom>
    </border>
    <border>
      <left style="thin">
        <color theme="1" tint="0.49998000264167786"/>
      </left>
      <right style="thin">
        <color theme="0" tint="-0.4999699890613556"/>
      </right>
      <top style="thin">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thin">
        <color theme="0" tint="-0.4999699890613556"/>
      </left>
      <right style="thin">
        <color theme="0" tint="-0.4999699890613556"/>
      </right>
      <top style="double">
        <color indexed="8"/>
      </top>
      <bottom style="thin">
        <color theme="1" tint="0.49998000264167786"/>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color indexed="63"/>
      </top>
      <bottom style="thin">
        <color theme="1"/>
      </bottom>
    </border>
    <border>
      <left>
        <color indexed="63"/>
      </left>
      <right style="thin">
        <color theme="1"/>
      </right>
      <top>
        <color indexed="63"/>
      </top>
      <bottom style="thin">
        <color theme="0" tint="-0.4999699890613556"/>
      </bottom>
    </border>
    <border>
      <left>
        <color indexed="63"/>
      </left>
      <right style="thin">
        <color theme="1"/>
      </right>
      <top style="thin">
        <color theme="0" tint="-0.4999699890613556"/>
      </top>
      <bottom style="thin">
        <color theme="0" tint="-0.4999699890613556"/>
      </bottom>
    </border>
    <border>
      <left>
        <color indexed="63"/>
      </left>
      <right style="thin">
        <color theme="1"/>
      </right>
      <top style="thin">
        <color theme="0" tint="-0.4999699890613556"/>
      </top>
      <bottom style="thin">
        <color theme="1"/>
      </bottom>
    </border>
    <border>
      <left style="thin">
        <color theme="0" tint="-0.4999699890613556"/>
      </left>
      <right style="thin">
        <color theme="1" tint="0.34999001026153564"/>
      </right>
      <top style="thin">
        <color theme="1"/>
      </top>
      <bottom style="thin">
        <color theme="0" tint="-0.4999699890613556"/>
      </bottom>
    </border>
    <border>
      <left style="thin">
        <color theme="0" tint="-0.4999699890613556"/>
      </left>
      <right style="thin">
        <color theme="1" tint="0.34999001026153564"/>
      </right>
      <top style="thin">
        <color theme="0" tint="-0.4999699890613556"/>
      </top>
      <bottom style="double">
        <color theme="1"/>
      </bottom>
    </border>
    <border>
      <left style="thin">
        <color theme="0" tint="-0.4999699890613556"/>
      </left>
      <right style="thin">
        <color theme="1" tint="0.34999001026153564"/>
      </right>
      <top>
        <color indexed="63"/>
      </top>
      <bottom style="thin">
        <color theme="0" tint="-0.4999699890613556"/>
      </bottom>
    </border>
    <border>
      <left style="thin">
        <color theme="0" tint="-0.4999699890613556"/>
      </left>
      <right style="thin">
        <color theme="1" tint="0.34999001026153564"/>
      </right>
      <top style="thin">
        <color theme="0" tint="-0.4999699890613556"/>
      </top>
      <bottom style="thin">
        <color theme="0" tint="-0.4999699890613556"/>
      </bottom>
    </border>
    <border>
      <left style="thin">
        <color theme="0" tint="-0.4999699890613556"/>
      </left>
      <right style="thin">
        <color theme="1" tint="0.34999001026153564"/>
      </right>
      <top style="thin">
        <color theme="0" tint="-0.4999699890613556"/>
      </top>
      <bottom style="thin">
        <color theme="1"/>
      </bottom>
    </border>
    <border>
      <left>
        <color indexed="63"/>
      </left>
      <right style="thin"/>
      <top style="thin"/>
      <bottom>
        <color indexed="63"/>
      </bottom>
    </border>
    <border>
      <left style="thin">
        <color theme="1" tint="0.34999001026153564"/>
      </left>
      <right style="thin">
        <color theme="1"/>
      </right>
      <top style="thin">
        <color theme="1" tint="0.34999001026153564"/>
      </top>
      <bottom style="double">
        <color theme="1"/>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style="thin">
        <color indexed="8"/>
      </right>
      <top style="thin">
        <color indexed="23"/>
      </top>
      <bottom style="thin">
        <color theme="0" tint="-0.4999699890613556"/>
      </bottom>
    </border>
    <border>
      <left>
        <color indexed="63"/>
      </left>
      <right style="thin">
        <color indexed="8"/>
      </right>
      <top style="thin">
        <color theme="0" tint="-0.4999699890613556"/>
      </top>
      <bottom style="thin">
        <color theme="0" tint="-0.4999699890613556"/>
      </bottom>
    </border>
    <border>
      <left style="thin">
        <color indexed="23"/>
      </left>
      <right>
        <color indexed="63"/>
      </right>
      <top style="thin">
        <color indexed="23"/>
      </top>
      <bottom style="thin">
        <color theme="1" tint="0.49998000264167786"/>
      </bottom>
    </border>
    <border>
      <left>
        <color indexed="63"/>
      </left>
      <right style="thin"/>
      <top style="thin">
        <color indexed="23"/>
      </top>
      <bottom style="thin">
        <color theme="1" tint="0.49998000264167786"/>
      </bottom>
    </border>
    <border>
      <left style="thin">
        <color indexed="23"/>
      </left>
      <right style="thin">
        <color indexed="23"/>
      </right>
      <top style="thin">
        <color indexed="23"/>
      </top>
      <bottom>
        <color indexed="63"/>
      </bottom>
    </border>
    <border>
      <left>
        <color indexed="63"/>
      </left>
      <right style="thin">
        <color indexed="23"/>
      </right>
      <top style="thin">
        <color indexed="8"/>
      </top>
      <bottom>
        <color indexed="63"/>
      </bottom>
    </border>
    <border>
      <left style="thin">
        <color indexed="23"/>
      </left>
      <right style="thin">
        <color indexed="2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23"/>
      </right>
      <top>
        <color indexed="63"/>
      </top>
      <bottom>
        <color indexed="63"/>
      </bottom>
    </border>
    <border>
      <left style="thin">
        <color indexed="23"/>
      </left>
      <right style="thin">
        <color indexed="8"/>
      </right>
      <top>
        <color indexed="63"/>
      </top>
      <bottom>
        <color indexed="63"/>
      </bottom>
    </border>
    <border>
      <left style="thin">
        <color indexed="23"/>
      </left>
      <right style="thin">
        <color indexed="23"/>
      </right>
      <top style="double">
        <color indexed="8"/>
      </top>
      <bottom style="thin">
        <color indexed="8"/>
      </bottom>
    </border>
    <border>
      <left style="thin">
        <color indexed="23"/>
      </left>
      <right style="thin">
        <color indexed="8"/>
      </right>
      <top style="double">
        <color indexed="8"/>
      </top>
      <bottom style="thin">
        <color indexed="8"/>
      </bottom>
    </border>
    <border diagonalUp="1">
      <left style="thin">
        <color indexed="8"/>
      </left>
      <right style="hair">
        <color indexed="8"/>
      </right>
      <top style="thin">
        <color indexed="8"/>
      </top>
      <bottom style="medium">
        <color indexed="8"/>
      </bottom>
      <diagonal style="hair">
        <color indexed="8"/>
      </diagonal>
    </border>
    <border>
      <left style="thin">
        <color indexed="23"/>
      </left>
      <right style="thin">
        <color indexed="8"/>
      </right>
      <top style="thin">
        <color indexed="8"/>
      </top>
      <bottom>
        <color indexed="63"/>
      </bottom>
    </border>
    <border diagonalUp="1">
      <left style="thin">
        <color indexed="8"/>
      </left>
      <right style="thin">
        <color indexed="8"/>
      </right>
      <top style="thin">
        <color indexed="8"/>
      </top>
      <bottom style="medium">
        <color indexed="8"/>
      </bottom>
      <diagonal style="hair">
        <color indexed="8"/>
      </diagonal>
    </border>
    <border diagonalUp="1">
      <left style="thin">
        <color indexed="8"/>
      </left>
      <right style="medium">
        <color indexed="8"/>
      </right>
      <top style="thin">
        <color indexed="8"/>
      </top>
      <bottom style="medium">
        <color indexed="8"/>
      </bottom>
      <diagonal style="hair">
        <color indexed="8"/>
      </diagonal>
    </border>
    <border>
      <left style="medium">
        <color indexed="8"/>
      </left>
      <right style="thin">
        <color indexed="8"/>
      </right>
      <top style="medium">
        <color indexed="8"/>
      </top>
      <bottom style="hair">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double">
        <color indexed="8"/>
      </bottom>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double">
        <color indexed="8"/>
      </top>
      <bottom>
        <color indexed="63"/>
      </bottom>
    </border>
    <border>
      <left style="thin">
        <color indexed="23"/>
      </left>
      <right style="thin">
        <color indexed="23"/>
      </right>
      <top style="double">
        <color indexed="8"/>
      </top>
      <bottom style="double">
        <color indexed="8"/>
      </bottom>
    </border>
    <border>
      <left style="thin">
        <color indexed="23"/>
      </left>
      <right style="thin">
        <color indexed="8"/>
      </right>
      <top style="double">
        <color indexed="8"/>
      </top>
      <bottom style="double">
        <color indexed="8"/>
      </bottom>
    </border>
    <border>
      <left style="hair">
        <color indexed="8"/>
      </left>
      <right style="thin">
        <color indexed="8"/>
      </right>
      <top style="hair">
        <color indexed="8"/>
      </top>
      <bottom style="medium">
        <color indexed="8"/>
      </bottom>
    </border>
    <border>
      <left>
        <color indexed="63"/>
      </left>
      <right>
        <color indexed="63"/>
      </right>
      <top style="hair">
        <color indexed="8"/>
      </top>
      <bottom style="medium">
        <color indexed="8"/>
      </bottom>
    </border>
    <border>
      <left style="thin">
        <color indexed="8"/>
      </left>
      <right>
        <color indexed="63"/>
      </right>
      <top style="hair">
        <color indexed="8"/>
      </top>
      <bottom style="medium">
        <color indexed="8"/>
      </bottom>
    </border>
    <border>
      <left style="thin">
        <color indexed="8"/>
      </left>
      <right>
        <color indexed="63"/>
      </right>
      <top style="thin">
        <color indexed="8"/>
      </top>
      <bottom style="hair">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9" fillId="0" borderId="0" applyNumberFormat="0" applyFill="0" applyBorder="0" applyProtection="0">
      <alignment vertical="center"/>
    </xf>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2"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14">
    <xf numFmtId="0" fontId="0" fillId="0" borderId="0" xfId="0" applyAlignment="1">
      <alignment vertical="center"/>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4" borderId="0" xfId="0" applyFont="1" applyFill="1" applyAlignment="1" applyProtection="1">
      <alignment vertical="center"/>
      <protection locked="0"/>
    </xf>
    <xf numFmtId="0" fontId="3" fillId="34"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5" borderId="0" xfId="0" applyFont="1" applyFill="1" applyBorder="1" applyAlignment="1" applyProtection="1">
      <alignment vertical="center"/>
      <protection/>
    </xf>
    <xf numFmtId="0" fontId="3" fillId="36" borderId="0" xfId="0" applyFont="1" applyFill="1" applyBorder="1" applyAlignment="1" applyProtection="1">
      <alignment vertical="center"/>
      <protection/>
    </xf>
    <xf numFmtId="0" fontId="5" fillId="34" borderId="0" xfId="0" applyFont="1" applyFill="1" applyAlignment="1" applyProtection="1">
      <alignment vertical="center"/>
      <protection/>
    </xf>
    <xf numFmtId="0" fontId="3" fillId="34" borderId="0" xfId="0" applyFont="1" applyFill="1" applyAlignment="1" applyProtection="1">
      <alignment horizontal="right" vertical="center"/>
      <protection/>
    </xf>
    <xf numFmtId="0" fontId="3" fillId="37" borderId="10" xfId="0" applyFont="1" applyFill="1" applyBorder="1" applyAlignment="1" applyProtection="1">
      <alignment vertical="center"/>
      <protection/>
    </xf>
    <xf numFmtId="0" fontId="6"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protection/>
    </xf>
    <xf numFmtId="0" fontId="7" fillId="34" borderId="0" xfId="0" applyFont="1" applyFill="1" applyAlignment="1" applyProtection="1">
      <alignment vertical="center"/>
      <protection/>
    </xf>
    <xf numFmtId="0" fontId="3" fillId="35" borderId="0" xfId="0" applyFont="1" applyFill="1" applyBorder="1" applyAlignment="1" applyProtection="1">
      <alignment horizontal="center" vertical="center"/>
      <protection/>
    </xf>
    <xf numFmtId="0" fontId="3" fillId="38" borderId="10" xfId="0" applyFont="1" applyFill="1" applyBorder="1" applyAlignment="1" applyProtection="1">
      <alignment vertical="center"/>
      <protection/>
    </xf>
    <xf numFmtId="0" fontId="6" fillId="35" borderId="0"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8" fillId="34" borderId="0" xfId="0" applyFont="1" applyFill="1" applyAlignment="1" applyProtection="1">
      <alignment vertical="center"/>
      <protection/>
    </xf>
    <xf numFmtId="0" fontId="6" fillId="34" borderId="0" xfId="0" applyFont="1" applyFill="1" applyBorder="1" applyAlignment="1" applyProtection="1">
      <alignment vertical="center"/>
      <protection/>
    </xf>
    <xf numFmtId="0" fontId="5" fillId="34" borderId="0" xfId="0" applyFont="1" applyFill="1" applyAlignment="1" applyProtection="1">
      <alignment vertical="center"/>
      <protection/>
    </xf>
    <xf numFmtId="0" fontId="3" fillId="34" borderId="0" xfId="0" applyFont="1" applyFill="1" applyAlignment="1" applyProtection="1">
      <alignment vertical="center"/>
      <protection/>
    </xf>
    <xf numFmtId="0" fontId="9" fillId="34" borderId="0" xfId="43" applyNumberFormat="1" applyFill="1" applyBorder="1" applyAlignment="1" applyProtection="1">
      <alignment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right" vertical="center"/>
      <protection/>
    </xf>
    <xf numFmtId="0" fontId="12" fillId="34" borderId="0"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1" fillId="33" borderId="12" xfId="0" applyFont="1" applyFill="1" applyBorder="1" applyAlignment="1" applyProtection="1">
      <alignment horizontal="center" vertical="center"/>
      <protection/>
    </xf>
    <xf numFmtId="0" fontId="11"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right" vertical="center"/>
      <protection/>
    </xf>
    <xf numFmtId="0" fontId="11" fillId="33" borderId="0" xfId="0" applyFont="1" applyFill="1" applyBorder="1" applyAlignment="1" applyProtection="1">
      <alignment vertical="center"/>
      <protection/>
    </xf>
    <xf numFmtId="0" fontId="3" fillId="34" borderId="0" xfId="0" applyFont="1" applyFill="1" applyAlignment="1" applyProtection="1">
      <alignment horizontal="left"/>
      <protection/>
    </xf>
    <xf numFmtId="0" fontId="11" fillId="33" borderId="13" xfId="0" applyFont="1" applyFill="1" applyBorder="1" applyAlignment="1" applyProtection="1">
      <alignment horizontal="center" vertical="center"/>
      <protection/>
    </xf>
    <xf numFmtId="0" fontId="11" fillId="33" borderId="14"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2" fillId="34" borderId="0" xfId="0" applyFont="1" applyFill="1" applyBorder="1" applyAlignment="1" applyProtection="1">
      <alignment vertical="center"/>
      <protection/>
    </xf>
    <xf numFmtId="0" fontId="14" fillId="34" borderId="0" xfId="0" applyFont="1" applyFill="1" applyBorder="1" applyAlignment="1" applyProtection="1">
      <alignment vertical="center"/>
      <protection/>
    </xf>
    <xf numFmtId="0" fontId="3" fillId="37" borderId="10"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protection/>
    </xf>
    <xf numFmtId="0" fontId="11" fillId="33" borderId="26"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protection/>
    </xf>
    <xf numFmtId="0" fontId="11" fillId="33" borderId="33" xfId="0" applyFont="1" applyFill="1" applyBorder="1" applyAlignment="1" applyProtection="1">
      <alignment vertical="center" shrinkToFit="1"/>
      <protection/>
    </xf>
    <xf numFmtId="0" fontId="11" fillId="33" borderId="34" xfId="0" applyFont="1" applyFill="1" applyBorder="1" applyAlignment="1" applyProtection="1">
      <alignment horizontal="left" vertical="center"/>
      <protection/>
    </xf>
    <xf numFmtId="0" fontId="11" fillId="33" borderId="35" xfId="0" applyFont="1" applyFill="1" applyBorder="1" applyAlignment="1" applyProtection="1">
      <alignment horizontal="center" vertical="center"/>
      <protection/>
    </xf>
    <xf numFmtId="38" fontId="11" fillId="38" borderId="33" xfId="49" applyNumberFormat="1" applyFont="1" applyFill="1" applyBorder="1" applyAlignment="1" applyProtection="1">
      <alignment vertical="center" shrinkToFit="1"/>
      <protection locked="0"/>
    </xf>
    <xf numFmtId="38" fontId="11" fillId="33" borderId="36" xfId="49" applyFont="1" applyFill="1" applyBorder="1" applyAlignment="1" applyProtection="1">
      <alignment vertical="center" shrinkToFit="1"/>
      <protection/>
    </xf>
    <xf numFmtId="38" fontId="11" fillId="33" borderId="33" xfId="49" applyFont="1" applyFill="1" applyBorder="1" applyAlignment="1" applyProtection="1">
      <alignment vertical="center" shrinkToFit="1"/>
      <protection/>
    </xf>
    <xf numFmtId="38" fontId="11" fillId="38" borderId="37" xfId="49" applyNumberFormat="1" applyFont="1" applyFill="1" applyBorder="1" applyAlignment="1" applyProtection="1">
      <alignment vertical="center" shrinkToFit="1"/>
      <protection locked="0"/>
    </xf>
    <xf numFmtId="0" fontId="11" fillId="33" borderId="38" xfId="0" applyFont="1" applyFill="1" applyBorder="1" applyAlignment="1" applyProtection="1">
      <alignment vertical="center"/>
      <protection/>
    </xf>
    <xf numFmtId="0" fontId="11" fillId="33" borderId="39" xfId="0" applyFont="1" applyFill="1" applyBorder="1" applyAlignment="1" applyProtection="1">
      <alignment vertical="center"/>
      <protection/>
    </xf>
    <xf numFmtId="0" fontId="11" fillId="36" borderId="40" xfId="0" applyFont="1" applyFill="1" applyBorder="1" applyAlignment="1" applyProtection="1">
      <alignment vertical="center"/>
      <protection/>
    </xf>
    <xf numFmtId="0" fontId="11" fillId="36" borderId="41" xfId="0" applyFont="1" applyFill="1" applyBorder="1" applyAlignment="1" applyProtection="1">
      <alignment vertical="center"/>
      <protection/>
    </xf>
    <xf numFmtId="0" fontId="11" fillId="33" borderId="42" xfId="0" applyFont="1" applyFill="1" applyBorder="1" applyAlignment="1" applyProtection="1">
      <alignment horizontal="center" vertical="center"/>
      <protection/>
    </xf>
    <xf numFmtId="0" fontId="11" fillId="33" borderId="43" xfId="0" applyFont="1" applyFill="1" applyBorder="1" applyAlignment="1" applyProtection="1">
      <alignment vertical="center" shrinkToFit="1"/>
      <protection/>
    </xf>
    <xf numFmtId="0" fontId="11" fillId="33" borderId="44" xfId="0" applyFont="1" applyFill="1" applyBorder="1" applyAlignment="1" applyProtection="1">
      <alignment horizontal="left" vertical="center" wrapText="1"/>
      <protection/>
    </xf>
    <xf numFmtId="0" fontId="11" fillId="33" borderId="35" xfId="0" applyFont="1" applyFill="1" applyBorder="1" applyAlignment="1" applyProtection="1">
      <alignment horizontal="center" vertical="center" wrapText="1"/>
      <protection/>
    </xf>
    <xf numFmtId="0" fontId="11" fillId="36" borderId="45" xfId="0" applyFont="1" applyFill="1" applyBorder="1" applyAlignment="1" applyProtection="1">
      <alignment vertical="center"/>
      <protection/>
    </xf>
    <xf numFmtId="0" fontId="11" fillId="36" borderId="46" xfId="0" applyFont="1" applyFill="1" applyBorder="1" applyAlignment="1" applyProtection="1">
      <alignment vertical="center"/>
      <protection/>
    </xf>
    <xf numFmtId="0" fontId="16" fillId="34" borderId="0" xfId="0" applyFont="1" applyFill="1" applyAlignment="1" applyProtection="1">
      <alignment/>
      <protection/>
    </xf>
    <xf numFmtId="20" fontId="3" fillId="34" borderId="0" xfId="0" applyNumberFormat="1" applyFont="1" applyFill="1" applyAlignment="1" applyProtection="1">
      <alignment vertical="center"/>
      <protection/>
    </xf>
    <xf numFmtId="0" fontId="16" fillId="34" borderId="0" xfId="0" applyFont="1" applyFill="1" applyBorder="1" applyAlignment="1" applyProtection="1">
      <alignment/>
      <protection/>
    </xf>
    <xf numFmtId="0" fontId="16"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16" fillId="34" borderId="0" xfId="0" applyFont="1" applyFill="1" applyAlignment="1" applyProtection="1">
      <alignment horizontal="right" vertical="center"/>
      <protection/>
    </xf>
    <xf numFmtId="0" fontId="11" fillId="33" borderId="47" xfId="0" applyFont="1" applyFill="1" applyBorder="1" applyAlignment="1" applyProtection="1">
      <alignment vertical="center" shrinkToFit="1"/>
      <protection/>
    </xf>
    <xf numFmtId="0" fontId="3" fillId="34" borderId="0" xfId="0" applyFont="1" applyFill="1" applyBorder="1" applyAlignment="1" applyProtection="1">
      <alignment horizontal="right" vertical="center"/>
      <protection/>
    </xf>
    <xf numFmtId="0" fontId="3" fillId="34" borderId="48" xfId="0" applyFont="1" applyFill="1" applyBorder="1" applyAlignment="1" applyProtection="1">
      <alignment horizontal="center" vertical="center"/>
      <protection/>
    </xf>
    <xf numFmtId="0" fontId="18" fillId="33" borderId="43" xfId="0" applyFont="1" applyFill="1" applyBorder="1" applyAlignment="1" applyProtection="1">
      <alignment vertical="center" shrinkToFit="1"/>
      <protection/>
    </xf>
    <xf numFmtId="0" fontId="11" fillId="33" borderId="49" xfId="0" applyFont="1" applyFill="1" applyBorder="1" applyAlignment="1" applyProtection="1">
      <alignment vertical="center"/>
      <protection/>
    </xf>
    <xf numFmtId="0" fontId="11" fillId="33" borderId="50" xfId="0" applyFont="1" applyFill="1" applyBorder="1" applyAlignment="1" applyProtection="1">
      <alignment horizontal="center" vertical="center" wrapText="1"/>
      <protection/>
    </xf>
    <xf numFmtId="38" fontId="11" fillId="38" borderId="43" xfId="49" applyNumberFormat="1" applyFont="1" applyFill="1" applyBorder="1" applyAlignment="1" applyProtection="1">
      <alignment vertical="center" shrinkToFit="1"/>
      <protection locked="0"/>
    </xf>
    <xf numFmtId="38" fontId="11" fillId="33" borderId="51" xfId="49" applyFont="1" applyFill="1" applyBorder="1" applyAlignment="1" applyProtection="1">
      <alignment vertical="center" shrinkToFit="1"/>
      <protection/>
    </xf>
    <xf numFmtId="38" fontId="11" fillId="33" borderId="43" xfId="49" applyFont="1" applyFill="1" applyBorder="1" applyAlignment="1" applyProtection="1">
      <alignment vertical="center" shrinkToFit="1"/>
      <protection/>
    </xf>
    <xf numFmtId="38" fontId="11" fillId="38" borderId="52" xfId="49" applyNumberFormat="1" applyFont="1" applyFill="1" applyBorder="1" applyAlignment="1" applyProtection="1">
      <alignment vertical="center" shrinkToFit="1"/>
      <protection locked="0"/>
    </xf>
    <xf numFmtId="0" fontId="11" fillId="33" borderId="53" xfId="0" applyFont="1" applyFill="1" applyBorder="1" applyAlignment="1" applyProtection="1">
      <alignment vertical="center"/>
      <protection/>
    </xf>
    <xf numFmtId="0" fontId="11" fillId="33" borderId="54" xfId="0" applyFont="1" applyFill="1" applyBorder="1" applyAlignment="1" applyProtection="1">
      <alignment vertical="center"/>
      <protection/>
    </xf>
    <xf numFmtId="0" fontId="11" fillId="33" borderId="50" xfId="0" applyFont="1" applyFill="1" applyBorder="1" applyAlignment="1" applyProtection="1">
      <alignment horizontal="center" vertical="center"/>
      <protection/>
    </xf>
    <xf numFmtId="0" fontId="3" fillId="34" borderId="40" xfId="0" applyFont="1" applyFill="1" applyBorder="1" applyAlignment="1" applyProtection="1">
      <alignment horizontal="center" vertical="center" shrinkToFit="1"/>
      <protection/>
    </xf>
    <xf numFmtId="0" fontId="3" fillId="34" borderId="45" xfId="0" applyFont="1" applyFill="1" applyBorder="1" applyAlignment="1" applyProtection="1">
      <alignment horizontal="center" vertical="center" shrinkToFit="1"/>
      <protection/>
    </xf>
    <xf numFmtId="0" fontId="3" fillId="34" borderId="0" xfId="0" applyFont="1" applyFill="1" applyBorder="1" applyAlignment="1" applyProtection="1">
      <alignment horizontal="center" vertical="center" wrapText="1"/>
      <protection/>
    </xf>
    <xf numFmtId="0" fontId="3" fillId="34" borderId="55" xfId="0" applyFont="1" applyFill="1" applyBorder="1" applyAlignment="1" applyProtection="1">
      <alignment horizontal="center" vertical="center" shrinkToFit="1"/>
      <protection/>
    </xf>
    <xf numFmtId="0" fontId="20" fillId="34" borderId="56" xfId="0" applyFont="1" applyFill="1" applyBorder="1" applyAlignment="1" applyProtection="1">
      <alignment vertical="center"/>
      <protection/>
    </xf>
    <xf numFmtId="0" fontId="3" fillId="34" borderId="56" xfId="0" applyFont="1" applyFill="1" applyBorder="1" applyAlignment="1" applyProtection="1">
      <alignment vertical="center"/>
      <protection/>
    </xf>
    <xf numFmtId="0" fontId="3" fillId="34" borderId="57" xfId="0" applyFont="1" applyFill="1" applyBorder="1" applyAlignment="1" applyProtection="1">
      <alignment horizontal="center" vertical="center"/>
      <protection/>
    </xf>
    <xf numFmtId="0" fontId="3" fillId="34" borderId="57" xfId="0" applyFont="1" applyFill="1" applyBorder="1" applyAlignment="1" applyProtection="1">
      <alignment vertical="center"/>
      <protection/>
    </xf>
    <xf numFmtId="0" fontId="3" fillId="34" borderId="57" xfId="0" applyFont="1" applyFill="1" applyBorder="1" applyAlignment="1" applyProtection="1">
      <alignment horizontal="right" vertical="center"/>
      <protection/>
    </xf>
    <xf numFmtId="0" fontId="11" fillId="33" borderId="51" xfId="0" applyFont="1" applyFill="1" applyBorder="1" applyAlignment="1" applyProtection="1">
      <alignment vertical="center"/>
      <protection/>
    </xf>
    <xf numFmtId="0" fontId="11" fillId="33" borderId="53" xfId="0" applyFont="1" applyFill="1" applyBorder="1" applyAlignment="1" applyProtection="1">
      <alignment vertical="center" shrinkToFit="1"/>
      <protection/>
    </xf>
    <xf numFmtId="0" fontId="3" fillId="34" borderId="55" xfId="0" applyFont="1" applyFill="1" applyBorder="1" applyAlignment="1" applyProtection="1">
      <alignment horizontal="center" vertical="center" wrapText="1"/>
      <protection/>
    </xf>
    <xf numFmtId="0" fontId="3" fillId="34" borderId="58" xfId="0" applyFont="1" applyFill="1" applyBorder="1" applyAlignment="1" applyProtection="1">
      <alignment horizontal="center" vertical="center" shrinkToFit="1"/>
      <protection/>
    </xf>
    <xf numFmtId="0" fontId="11" fillId="38" borderId="43" xfId="0" applyFont="1" applyFill="1" applyBorder="1" applyAlignment="1" applyProtection="1">
      <alignment vertical="center" shrinkToFit="1"/>
      <protection locked="0"/>
    </xf>
    <xf numFmtId="0" fontId="11" fillId="38" borderId="50" xfId="0" applyFont="1" applyFill="1" applyBorder="1" applyAlignment="1" applyProtection="1">
      <alignment vertical="center"/>
      <protection locked="0"/>
    </xf>
    <xf numFmtId="38" fontId="11" fillId="33" borderId="59" xfId="49" applyFont="1" applyFill="1" applyBorder="1" applyAlignment="1" applyProtection="1">
      <alignment vertical="center" shrinkToFit="1"/>
      <protection/>
    </xf>
    <xf numFmtId="0" fontId="11" fillId="38" borderId="53" xfId="0" applyFont="1" applyFill="1" applyBorder="1" applyAlignment="1" applyProtection="1">
      <alignment vertical="center"/>
      <protection locked="0"/>
    </xf>
    <xf numFmtId="0" fontId="11" fillId="33" borderId="60" xfId="0" applyFont="1" applyFill="1" applyBorder="1" applyAlignment="1" applyProtection="1">
      <alignment vertical="center"/>
      <protection/>
    </xf>
    <xf numFmtId="0" fontId="11" fillId="36" borderId="61" xfId="0" applyFont="1" applyFill="1" applyBorder="1" applyAlignment="1" applyProtection="1">
      <alignment vertical="center"/>
      <protection/>
    </xf>
    <xf numFmtId="0" fontId="11" fillId="36" borderId="62" xfId="0" applyFont="1" applyFill="1" applyBorder="1" applyAlignment="1" applyProtection="1">
      <alignment vertical="center"/>
      <protection/>
    </xf>
    <xf numFmtId="0" fontId="3" fillId="34" borderId="63" xfId="0" applyFont="1" applyFill="1" applyBorder="1" applyAlignment="1" applyProtection="1">
      <alignment horizontal="center" vertical="center" shrinkToFit="1"/>
      <protection/>
    </xf>
    <xf numFmtId="0" fontId="3" fillId="34" borderId="64" xfId="0" applyFont="1" applyFill="1" applyBorder="1" applyAlignment="1" applyProtection="1">
      <alignment horizontal="center" vertical="center" shrinkToFit="1"/>
      <protection/>
    </xf>
    <xf numFmtId="0" fontId="3" fillId="34" borderId="65" xfId="0" applyFont="1" applyFill="1" applyBorder="1" applyAlignment="1" applyProtection="1">
      <alignment horizontal="center" vertical="center" shrinkToFit="1"/>
      <protection/>
    </xf>
    <xf numFmtId="0" fontId="11" fillId="33" borderId="51" xfId="0" applyFont="1" applyFill="1" applyBorder="1" applyAlignment="1" applyProtection="1">
      <alignment horizontal="left" vertical="center" shrinkToFit="1"/>
      <protection/>
    </xf>
    <xf numFmtId="0" fontId="11" fillId="39" borderId="66" xfId="0" applyFont="1" applyFill="1" applyBorder="1" applyAlignment="1" applyProtection="1">
      <alignment vertical="center"/>
      <protection/>
    </xf>
    <xf numFmtId="0" fontId="11" fillId="36" borderId="67" xfId="0" applyFont="1" applyFill="1" applyBorder="1" applyAlignment="1" applyProtection="1">
      <alignment vertical="center"/>
      <protection/>
    </xf>
    <xf numFmtId="0" fontId="3" fillId="34" borderId="40" xfId="0" applyFont="1" applyFill="1" applyBorder="1" applyAlignment="1" applyProtection="1">
      <alignment horizontal="center" vertical="center"/>
      <protection locked="0"/>
    </xf>
    <xf numFmtId="0" fontId="3" fillId="34" borderId="68" xfId="0" applyFont="1" applyFill="1" applyBorder="1" applyAlignment="1" applyProtection="1">
      <alignment horizontal="center" vertical="center"/>
      <protection locked="0"/>
    </xf>
    <xf numFmtId="0" fontId="3" fillId="34" borderId="69" xfId="0" applyFont="1" applyFill="1" applyBorder="1" applyAlignment="1" applyProtection="1">
      <alignment horizontal="center" vertical="center"/>
      <protection/>
    </xf>
    <xf numFmtId="0" fontId="3" fillId="34" borderId="70" xfId="0" applyFont="1" applyFill="1" applyBorder="1" applyAlignment="1" applyProtection="1">
      <alignment horizontal="center" vertical="center"/>
      <protection/>
    </xf>
    <xf numFmtId="177" fontId="3" fillId="34" borderId="69" xfId="0" applyNumberFormat="1" applyFont="1" applyFill="1" applyBorder="1" applyAlignment="1" applyProtection="1">
      <alignment horizontal="center" vertical="center"/>
      <protection/>
    </xf>
    <xf numFmtId="0" fontId="11" fillId="33" borderId="36" xfId="0" applyFont="1" applyFill="1" applyBorder="1" applyAlignment="1" applyProtection="1">
      <alignment horizontal="left" vertical="center" shrinkToFit="1"/>
      <protection/>
    </xf>
    <xf numFmtId="0" fontId="11" fillId="39" borderId="45" xfId="0" applyFont="1" applyFill="1" applyBorder="1" applyAlignment="1" applyProtection="1">
      <alignment vertical="center"/>
      <protection/>
    </xf>
    <xf numFmtId="0" fontId="3" fillId="34" borderId="45" xfId="0" applyFont="1" applyFill="1" applyBorder="1" applyAlignment="1" applyProtection="1">
      <alignment horizontal="center" vertical="center"/>
      <protection locked="0"/>
    </xf>
    <xf numFmtId="0" fontId="3" fillId="34" borderId="71" xfId="0" applyFont="1" applyFill="1" applyBorder="1" applyAlignment="1" applyProtection="1">
      <alignment horizontal="center" vertical="center"/>
      <protection locked="0"/>
    </xf>
    <xf numFmtId="0" fontId="3" fillId="34" borderId="72" xfId="0" applyFont="1" applyFill="1" applyBorder="1" applyAlignment="1" applyProtection="1">
      <alignment horizontal="center" vertical="center"/>
      <protection/>
    </xf>
    <xf numFmtId="0" fontId="3" fillId="34" borderId="73" xfId="0" applyFont="1" applyFill="1" applyBorder="1" applyAlignment="1" applyProtection="1">
      <alignment horizontal="center" vertical="center"/>
      <protection/>
    </xf>
    <xf numFmtId="177" fontId="3" fillId="34" borderId="72" xfId="0" applyNumberFormat="1" applyFont="1" applyFill="1" applyBorder="1" applyAlignment="1" applyProtection="1">
      <alignment horizontal="center" vertical="center"/>
      <protection/>
    </xf>
    <xf numFmtId="0" fontId="3" fillId="34" borderId="74" xfId="0" applyFont="1" applyFill="1" applyBorder="1" applyAlignment="1" applyProtection="1">
      <alignment horizontal="center" vertical="center"/>
      <protection locked="0"/>
    </xf>
    <xf numFmtId="0" fontId="3" fillId="34" borderId="75" xfId="0" applyFont="1" applyFill="1" applyBorder="1" applyAlignment="1" applyProtection="1">
      <alignment horizontal="center" vertical="center"/>
      <protection/>
    </xf>
    <xf numFmtId="0" fontId="3" fillId="34" borderId="76" xfId="0" applyFont="1" applyFill="1" applyBorder="1" applyAlignment="1" applyProtection="1">
      <alignment horizontal="center" vertical="center"/>
      <protection/>
    </xf>
    <xf numFmtId="177" fontId="3" fillId="34" borderId="75" xfId="0" applyNumberFormat="1" applyFont="1" applyFill="1" applyBorder="1" applyAlignment="1" applyProtection="1">
      <alignment horizontal="center" vertical="center"/>
      <protection/>
    </xf>
    <xf numFmtId="0" fontId="11" fillId="33" borderId="77" xfId="0" applyFont="1" applyFill="1" applyBorder="1" applyAlignment="1" applyProtection="1">
      <alignment horizontal="center" vertical="center"/>
      <protection/>
    </xf>
    <xf numFmtId="0" fontId="11" fillId="33" borderId="21" xfId="0" applyFont="1" applyFill="1" applyBorder="1" applyAlignment="1" applyProtection="1">
      <alignment vertical="center" shrinkToFit="1"/>
      <protection/>
    </xf>
    <xf numFmtId="0" fontId="11" fillId="33" borderId="78" xfId="0" applyFont="1" applyFill="1" applyBorder="1" applyAlignment="1" applyProtection="1">
      <alignment horizontal="left" vertical="center" shrinkToFit="1"/>
      <protection/>
    </xf>
    <xf numFmtId="0" fontId="11" fillId="33" borderId="64" xfId="0" applyFont="1" applyFill="1" applyBorder="1" applyAlignment="1" applyProtection="1">
      <alignment horizontal="center" vertical="center"/>
      <protection/>
    </xf>
    <xf numFmtId="38" fontId="11" fillId="38" borderId="0" xfId="49" applyNumberFormat="1" applyFont="1" applyFill="1" applyBorder="1" applyAlignment="1" applyProtection="1">
      <alignment vertical="center" shrinkToFit="1"/>
      <protection locked="0"/>
    </xf>
    <xf numFmtId="38" fontId="11" fillId="33" borderId="78" xfId="49" applyFont="1" applyFill="1" applyBorder="1" applyAlignment="1" applyProtection="1">
      <alignment vertical="center" shrinkToFit="1"/>
      <protection/>
    </xf>
    <xf numFmtId="38" fontId="11" fillId="33" borderId="0" xfId="49" applyFont="1" applyFill="1" applyBorder="1" applyAlignment="1" applyProtection="1">
      <alignment vertical="center" shrinkToFit="1"/>
      <protection/>
    </xf>
    <xf numFmtId="38" fontId="11" fillId="38" borderId="79" xfId="49" applyNumberFormat="1" applyFont="1" applyFill="1" applyBorder="1" applyAlignment="1" applyProtection="1">
      <alignment vertical="center" shrinkToFit="1"/>
      <protection locked="0"/>
    </xf>
    <xf numFmtId="0" fontId="11" fillId="33" borderId="80"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36" borderId="55" xfId="0" applyFont="1" applyFill="1" applyBorder="1" applyAlignment="1" applyProtection="1">
      <alignment vertical="center"/>
      <protection/>
    </xf>
    <xf numFmtId="0" fontId="11" fillId="36" borderId="81" xfId="0" applyFont="1" applyFill="1" applyBorder="1" applyAlignment="1" applyProtection="1">
      <alignment vertical="center"/>
      <protection/>
    </xf>
    <xf numFmtId="0" fontId="11" fillId="36" borderId="82" xfId="0" applyFont="1" applyFill="1" applyBorder="1" applyAlignment="1" applyProtection="1">
      <alignment vertical="center"/>
      <protection/>
    </xf>
    <xf numFmtId="0" fontId="11" fillId="36" borderId="83" xfId="0" applyFont="1" applyFill="1" applyBorder="1" applyAlignment="1" applyProtection="1">
      <alignment vertical="center"/>
      <protection/>
    </xf>
    <xf numFmtId="0" fontId="11" fillId="39" borderId="82" xfId="0" applyFont="1" applyFill="1" applyBorder="1" applyAlignment="1" applyProtection="1">
      <alignment vertical="center"/>
      <protection/>
    </xf>
    <xf numFmtId="0" fontId="20" fillId="34" borderId="0" xfId="0" applyFont="1" applyFill="1" applyBorder="1" applyAlignment="1" applyProtection="1">
      <alignment vertical="center"/>
      <protection/>
    </xf>
    <xf numFmtId="0" fontId="11" fillId="33" borderId="84" xfId="0" applyFont="1" applyFill="1" applyBorder="1" applyAlignment="1" applyProtection="1">
      <alignment vertical="center" shrinkToFit="1"/>
      <protection/>
    </xf>
    <xf numFmtId="0" fontId="11" fillId="33" borderId="85" xfId="0" applyFont="1" applyFill="1" applyBorder="1" applyAlignment="1" applyProtection="1">
      <alignment vertical="center" shrinkToFit="1"/>
      <protection/>
    </xf>
    <xf numFmtId="0" fontId="11" fillId="33" borderId="86" xfId="0" applyFont="1" applyFill="1" applyBorder="1" applyAlignment="1" applyProtection="1">
      <alignment horizontal="left" vertical="center" shrinkToFit="1"/>
      <protection/>
    </xf>
    <xf numFmtId="0" fontId="11" fillId="33" borderId="87" xfId="0" applyFont="1" applyFill="1" applyBorder="1" applyAlignment="1" applyProtection="1">
      <alignment horizontal="left" vertical="center" wrapText="1"/>
      <protection/>
    </xf>
    <xf numFmtId="38" fontId="11" fillId="33" borderId="88" xfId="49" applyFont="1" applyFill="1" applyBorder="1" applyAlignment="1" applyProtection="1">
      <alignment vertical="center" shrinkToFit="1"/>
      <protection/>
    </xf>
    <xf numFmtId="38" fontId="11" fillId="33" borderId="89" xfId="49" applyFont="1" applyFill="1" applyBorder="1" applyAlignment="1" applyProtection="1">
      <alignment vertical="center" shrinkToFit="1"/>
      <protection/>
    </xf>
    <xf numFmtId="38" fontId="11" fillId="33" borderId="85" xfId="49" applyFont="1" applyFill="1" applyBorder="1" applyAlignment="1" applyProtection="1">
      <alignment vertical="center" shrinkToFit="1"/>
      <protection/>
    </xf>
    <xf numFmtId="38" fontId="11" fillId="33" borderId="90" xfId="49" applyFont="1" applyFill="1" applyBorder="1" applyAlignment="1" applyProtection="1">
      <alignment vertical="center" shrinkToFit="1"/>
      <protection/>
    </xf>
    <xf numFmtId="38" fontId="11" fillId="33" borderId="87" xfId="49" applyFont="1" applyFill="1" applyBorder="1" applyAlignment="1" applyProtection="1">
      <alignment vertical="center" shrinkToFit="1"/>
      <protection/>
    </xf>
    <xf numFmtId="0" fontId="11" fillId="33" borderId="91" xfId="0" applyFont="1" applyFill="1" applyBorder="1" applyAlignment="1" applyProtection="1">
      <alignment vertical="center"/>
      <protection/>
    </xf>
    <xf numFmtId="0" fontId="11" fillId="33" borderId="92" xfId="0" applyFont="1" applyFill="1" applyBorder="1" applyAlignment="1" applyProtection="1">
      <alignment vertical="center"/>
      <protection/>
    </xf>
    <xf numFmtId="0" fontId="11" fillId="36" borderId="93" xfId="0" applyFont="1" applyFill="1" applyBorder="1" applyAlignment="1" applyProtection="1">
      <alignment vertical="center"/>
      <protection/>
    </xf>
    <xf numFmtId="0" fontId="11" fillId="36" borderId="94" xfId="0" applyFont="1" applyFill="1" applyBorder="1" applyAlignment="1" applyProtection="1">
      <alignment vertical="center"/>
      <protection/>
    </xf>
    <xf numFmtId="0" fontId="11" fillId="33" borderId="95" xfId="0" applyFont="1" applyFill="1" applyBorder="1" applyAlignment="1" applyProtection="1">
      <alignment horizontal="center" vertical="center"/>
      <protection/>
    </xf>
    <xf numFmtId="0" fontId="11" fillId="33" borderId="96" xfId="0" applyFont="1" applyFill="1" applyBorder="1" applyAlignment="1" applyProtection="1">
      <alignment vertical="center" shrinkToFit="1"/>
      <protection/>
    </xf>
    <xf numFmtId="0" fontId="11" fillId="33" borderId="97" xfId="0" applyFont="1" applyFill="1" applyBorder="1" applyAlignment="1" applyProtection="1">
      <alignment vertical="center" shrinkToFit="1"/>
      <protection/>
    </xf>
    <xf numFmtId="0" fontId="11" fillId="33" borderId="98" xfId="0" applyFont="1" applyFill="1" applyBorder="1" applyAlignment="1" applyProtection="1">
      <alignment horizontal="center" vertical="center"/>
      <protection/>
    </xf>
    <xf numFmtId="38" fontId="11" fillId="38" borderId="99" xfId="49" applyNumberFormat="1" applyFont="1" applyFill="1" applyBorder="1" applyAlignment="1" applyProtection="1">
      <alignment vertical="center" shrinkToFit="1"/>
      <protection locked="0"/>
    </xf>
    <xf numFmtId="38" fontId="11" fillId="33" borderId="97" xfId="49" applyFont="1" applyFill="1" applyBorder="1" applyAlignment="1" applyProtection="1">
      <alignment vertical="center" shrinkToFit="1"/>
      <protection/>
    </xf>
    <xf numFmtId="38" fontId="11" fillId="33" borderId="99" xfId="49" applyFont="1" applyFill="1" applyBorder="1" applyAlignment="1" applyProtection="1">
      <alignment vertical="center" shrinkToFit="1"/>
      <protection/>
    </xf>
    <xf numFmtId="38" fontId="11" fillId="33" borderId="100" xfId="49" applyFont="1" applyFill="1" applyBorder="1" applyAlignment="1" applyProtection="1">
      <alignment vertical="center" shrinkToFit="1"/>
      <protection/>
    </xf>
    <xf numFmtId="38" fontId="11" fillId="33" borderId="101" xfId="49" applyFont="1" applyFill="1" applyBorder="1" applyAlignment="1" applyProtection="1">
      <alignment vertical="center" shrinkToFit="1"/>
      <protection/>
    </xf>
    <xf numFmtId="38" fontId="11" fillId="33" borderId="102" xfId="49" applyFont="1" applyFill="1" applyBorder="1" applyAlignment="1" applyProtection="1">
      <alignment vertical="center" shrinkToFit="1"/>
      <protection/>
    </xf>
    <xf numFmtId="0" fontId="11" fillId="33" borderId="103" xfId="0" applyFont="1" applyFill="1" applyBorder="1" applyAlignment="1" applyProtection="1">
      <alignment vertical="center"/>
      <protection/>
    </xf>
    <xf numFmtId="0" fontId="11" fillId="33" borderId="104" xfId="0" applyFont="1" applyFill="1" applyBorder="1" applyAlignment="1" applyProtection="1">
      <alignment vertical="center"/>
      <protection/>
    </xf>
    <xf numFmtId="0" fontId="11" fillId="36" borderId="105" xfId="0" applyFont="1" applyFill="1" applyBorder="1" applyAlignment="1" applyProtection="1">
      <alignment vertical="center"/>
      <protection/>
    </xf>
    <xf numFmtId="0" fontId="11" fillId="36" borderId="106" xfId="0" applyFont="1" applyFill="1" applyBorder="1" applyAlignment="1" applyProtection="1">
      <alignment vertical="center"/>
      <protection/>
    </xf>
    <xf numFmtId="0" fontId="3" fillId="39" borderId="105" xfId="0" applyFont="1" applyFill="1" applyBorder="1" applyAlignment="1" applyProtection="1">
      <alignment vertical="center"/>
      <protection/>
    </xf>
    <xf numFmtId="0" fontId="3" fillId="36" borderId="106" xfId="0" applyFont="1" applyFill="1" applyBorder="1" applyAlignment="1" applyProtection="1">
      <alignment vertical="center"/>
      <protection/>
    </xf>
    <xf numFmtId="0" fontId="11" fillId="33" borderId="107" xfId="0" applyFont="1" applyFill="1" applyBorder="1" applyAlignment="1" applyProtection="1">
      <alignment vertical="center" shrinkToFit="1"/>
      <protection/>
    </xf>
    <xf numFmtId="0" fontId="11" fillId="33" borderId="51" xfId="0" applyFont="1" applyFill="1" applyBorder="1" applyAlignment="1" applyProtection="1">
      <alignment vertical="center" shrinkToFit="1"/>
      <protection/>
    </xf>
    <xf numFmtId="38" fontId="11" fillId="33" borderId="108" xfId="49" applyFont="1" applyFill="1" applyBorder="1" applyAlignment="1" applyProtection="1">
      <alignment vertical="center" shrinkToFit="1"/>
      <protection/>
    </xf>
    <xf numFmtId="38" fontId="11" fillId="33" borderId="49" xfId="49" applyFont="1" applyFill="1" applyBorder="1" applyAlignment="1" applyProtection="1">
      <alignment vertical="center" shrinkToFit="1"/>
      <protection/>
    </xf>
    <xf numFmtId="0" fontId="3" fillId="39" borderId="45" xfId="0" applyFont="1" applyFill="1" applyBorder="1" applyAlignment="1" applyProtection="1">
      <alignment vertical="center"/>
      <protection/>
    </xf>
    <xf numFmtId="0" fontId="3" fillId="36" borderId="46" xfId="0" applyFont="1" applyFill="1" applyBorder="1" applyAlignment="1" applyProtection="1">
      <alignment vertical="center"/>
      <protection/>
    </xf>
    <xf numFmtId="0" fontId="11" fillId="33" borderId="109" xfId="0" applyFont="1" applyFill="1" applyBorder="1" applyAlignment="1" applyProtection="1">
      <alignment vertical="center" shrinkToFit="1"/>
      <protection/>
    </xf>
    <xf numFmtId="0" fontId="11" fillId="33" borderId="110" xfId="0" applyFont="1" applyFill="1" applyBorder="1" applyAlignment="1" applyProtection="1">
      <alignment vertical="center"/>
      <protection/>
    </xf>
    <xf numFmtId="38" fontId="11" fillId="38" borderId="21" xfId="49" applyNumberFormat="1" applyFont="1" applyFill="1" applyBorder="1" applyAlignment="1" applyProtection="1">
      <alignment vertical="center" shrinkToFit="1"/>
      <protection locked="0"/>
    </xf>
    <xf numFmtId="38" fontId="11" fillId="33" borderId="111" xfId="49" applyFont="1" applyFill="1" applyBorder="1" applyAlignment="1" applyProtection="1">
      <alignment vertical="center" shrinkToFit="1"/>
      <protection/>
    </xf>
    <xf numFmtId="38" fontId="11" fillId="33" borderId="112" xfId="49" applyFont="1" applyFill="1" applyBorder="1" applyAlignment="1" applyProtection="1">
      <alignment vertical="center" shrinkToFit="1"/>
      <protection/>
    </xf>
    <xf numFmtId="38" fontId="11" fillId="38" borderId="20" xfId="49" applyNumberFormat="1" applyFont="1" applyFill="1" applyBorder="1" applyAlignment="1" applyProtection="1">
      <alignment vertical="center" shrinkToFit="1"/>
      <protection locked="0"/>
    </xf>
    <xf numFmtId="38" fontId="11" fillId="33" borderId="18" xfId="49" applyFont="1" applyFill="1" applyBorder="1" applyAlignment="1" applyProtection="1">
      <alignment vertical="center" shrinkToFit="1"/>
      <protection/>
    </xf>
    <xf numFmtId="38" fontId="11" fillId="33" borderId="22" xfId="49" applyFont="1" applyFill="1" applyBorder="1" applyAlignment="1" applyProtection="1">
      <alignment vertical="center" shrinkToFit="1"/>
      <protection/>
    </xf>
    <xf numFmtId="0" fontId="11" fillId="33" borderId="113" xfId="0" applyFont="1" applyFill="1" applyBorder="1" applyAlignment="1" applyProtection="1">
      <alignment vertical="center"/>
      <protection/>
    </xf>
    <xf numFmtId="0" fontId="3" fillId="36" borderId="114" xfId="0" applyFont="1" applyFill="1" applyBorder="1" applyAlignment="1" applyProtection="1">
      <alignment vertical="center"/>
      <protection/>
    </xf>
    <xf numFmtId="0" fontId="3" fillId="36" borderId="81" xfId="0" applyFont="1" applyFill="1" applyBorder="1" applyAlignment="1" applyProtection="1">
      <alignment vertical="center"/>
      <protection/>
    </xf>
    <xf numFmtId="0" fontId="11" fillId="39" borderId="93" xfId="0" applyFont="1" applyFill="1" applyBorder="1" applyAlignment="1" applyProtection="1">
      <alignment vertical="center"/>
      <protection/>
    </xf>
    <xf numFmtId="0" fontId="11" fillId="33" borderId="86" xfId="0" applyFont="1" applyFill="1" applyBorder="1" applyAlignment="1" applyProtection="1">
      <alignment horizontal="left" vertical="center" wrapText="1"/>
      <protection/>
    </xf>
    <xf numFmtId="0" fontId="11" fillId="33" borderId="87" xfId="0" applyFont="1" applyFill="1" applyBorder="1" applyAlignment="1" applyProtection="1">
      <alignment horizontal="center" vertical="center"/>
      <protection/>
    </xf>
    <xf numFmtId="38" fontId="11" fillId="33" borderId="115" xfId="49" applyFont="1" applyFill="1" applyBorder="1" applyAlignment="1" applyProtection="1">
      <alignment vertical="center" shrinkToFit="1"/>
      <protection/>
    </xf>
    <xf numFmtId="38" fontId="11" fillId="33" borderId="116" xfId="49" applyFont="1" applyFill="1" applyBorder="1" applyAlignment="1" applyProtection="1">
      <alignment vertical="center" shrinkToFit="1"/>
      <protection/>
    </xf>
    <xf numFmtId="38" fontId="3" fillId="33" borderId="117" xfId="49" applyFont="1" applyFill="1" applyBorder="1" applyAlignment="1" applyProtection="1">
      <alignment vertical="center" shrinkToFit="1"/>
      <protection/>
    </xf>
    <xf numFmtId="38" fontId="3" fillId="33" borderId="118" xfId="49" applyFont="1" applyFill="1" applyBorder="1" applyAlignment="1" applyProtection="1">
      <alignment vertical="center" shrinkToFit="1"/>
      <protection/>
    </xf>
    <xf numFmtId="38" fontId="11" fillId="33" borderId="119" xfId="49" applyFont="1" applyFill="1" applyBorder="1" applyAlignment="1" applyProtection="1">
      <alignment vertical="center" shrinkToFit="1"/>
      <protection/>
    </xf>
    <xf numFmtId="38" fontId="11" fillId="33" borderId="120" xfId="49" applyFont="1" applyFill="1" applyBorder="1" applyAlignment="1" applyProtection="1">
      <alignment vertical="center" shrinkToFit="1"/>
      <protection/>
    </xf>
    <xf numFmtId="38" fontId="11" fillId="33" borderId="121" xfId="49" applyFont="1" applyFill="1" applyBorder="1" applyAlignment="1" applyProtection="1">
      <alignment vertical="center" shrinkToFit="1"/>
      <protection/>
    </xf>
    <xf numFmtId="0" fontId="11" fillId="33" borderId="122" xfId="0" applyFont="1" applyFill="1" applyBorder="1" applyAlignment="1" applyProtection="1">
      <alignment horizontal="center" vertical="center"/>
      <protection/>
    </xf>
    <xf numFmtId="0" fontId="11" fillId="33" borderId="123" xfId="0" applyFont="1" applyFill="1" applyBorder="1" applyAlignment="1" applyProtection="1">
      <alignment vertical="center" wrapText="1"/>
      <protection/>
    </xf>
    <xf numFmtId="178" fontId="11" fillId="33" borderId="124" xfId="0" applyNumberFormat="1" applyFont="1" applyFill="1" applyBorder="1" applyAlignment="1" applyProtection="1">
      <alignment horizontal="left" vertical="center" wrapText="1"/>
      <protection/>
    </xf>
    <xf numFmtId="0" fontId="11" fillId="33" borderId="124" xfId="0" applyFont="1" applyFill="1" applyBorder="1" applyAlignment="1" applyProtection="1">
      <alignment horizontal="center" vertical="center"/>
      <protection/>
    </xf>
    <xf numFmtId="38" fontId="11" fillId="33" borderId="125" xfId="49" applyFont="1" applyFill="1" applyBorder="1" applyAlignment="1" applyProtection="1">
      <alignment vertical="center" shrinkToFit="1"/>
      <protection/>
    </xf>
    <xf numFmtId="0" fontId="11" fillId="33" borderId="126" xfId="0" applyFont="1" applyFill="1" applyBorder="1" applyAlignment="1" applyProtection="1">
      <alignment horizontal="center" vertical="center"/>
      <protection/>
    </xf>
    <xf numFmtId="0" fontId="3" fillId="36" borderId="73" xfId="0" applyFont="1" applyFill="1" applyBorder="1" applyAlignment="1" applyProtection="1">
      <alignment horizontal="center" vertical="center"/>
      <protection/>
    </xf>
    <xf numFmtId="0" fontId="20" fillId="34" borderId="81" xfId="0" applyFont="1" applyFill="1" applyBorder="1" applyAlignment="1" applyProtection="1">
      <alignment horizontal="center" vertical="center" wrapText="1"/>
      <protection/>
    </xf>
    <xf numFmtId="0" fontId="3" fillId="34" borderId="127" xfId="0" applyFont="1" applyFill="1" applyBorder="1" applyAlignment="1" applyProtection="1">
      <alignment horizontal="center" vertical="center"/>
      <protection/>
    </xf>
    <xf numFmtId="0" fontId="3" fillId="34" borderId="128" xfId="0" applyFont="1" applyFill="1" applyBorder="1" applyAlignment="1" applyProtection="1">
      <alignment horizontal="center" vertical="center"/>
      <protection/>
    </xf>
    <xf numFmtId="0" fontId="3" fillId="34" borderId="129" xfId="0" applyFont="1" applyFill="1" applyBorder="1" applyAlignment="1" applyProtection="1">
      <alignment horizontal="center" vertical="center" shrinkToFit="1"/>
      <protection/>
    </xf>
    <xf numFmtId="0" fontId="3" fillId="34" borderId="130" xfId="0" applyFont="1" applyFill="1" applyBorder="1" applyAlignment="1" applyProtection="1">
      <alignment horizontal="center" vertical="center" shrinkToFit="1"/>
      <protection/>
    </xf>
    <xf numFmtId="0" fontId="11" fillId="33" borderId="98" xfId="0" applyFont="1" applyFill="1" applyBorder="1" applyAlignment="1" applyProtection="1">
      <alignment horizontal="center" vertical="center" wrapText="1"/>
      <protection/>
    </xf>
    <xf numFmtId="0" fontId="11" fillId="33" borderId="131" xfId="0" applyFont="1" applyFill="1" applyBorder="1" applyAlignment="1" applyProtection="1">
      <alignment horizontal="center" vertical="center"/>
      <protection/>
    </xf>
    <xf numFmtId="0" fontId="3" fillId="36" borderId="73" xfId="0" applyFont="1" applyFill="1" applyBorder="1" applyAlignment="1" applyProtection="1">
      <alignment vertical="center"/>
      <protection/>
    </xf>
    <xf numFmtId="0" fontId="3" fillId="34" borderId="132" xfId="0" applyFont="1" applyFill="1" applyBorder="1" applyAlignment="1" applyProtection="1">
      <alignment horizontal="center" vertical="center"/>
      <protection locked="0"/>
    </xf>
    <xf numFmtId="0" fontId="3" fillId="34" borderId="133" xfId="0" applyFont="1" applyFill="1" applyBorder="1" applyAlignment="1" applyProtection="1">
      <alignment horizontal="center" vertical="center"/>
      <protection locked="0"/>
    </xf>
    <xf numFmtId="0" fontId="3" fillId="34" borderId="134" xfId="0" applyFont="1" applyFill="1" applyBorder="1" applyAlignment="1" applyProtection="1">
      <alignment horizontal="center" vertical="center"/>
      <protection/>
    </xf>
    <xf numFmtId="0" fontId="3" fillId="34" borderId="135" xfId="0" applyFont="1" applyFill="1" applyBorder="1" applyAlignment="1" applyProtection="1">
      <alignment horizontal="center" vertical="center"/>
      <protection/>
    </xf>
    <xf numFmtId="177" fontId="3" fillId="34" borderId="135" xfId="0" applyNumberFormat="1" applyFont="1" applyFill="1" applyBorder="1" applyAlignment="1" applyProtection="1">
      <alignment horizontal="center" vertical="center"/>
      <protection/>
    </xf>
    <xf numFmtId="0" fontId="11" fillId="33" borderId="136" xfId="0" applyFont="1" applyFill="1" applyBorder="1" applyAlignment="1" applyProtection="1">
      <alignment horizontal="center" vertical="center"/>
      <protection/>
    </xf>
    <xf numFmtId="0" fontId="3" fillId="34" borderId="79" xfId="0" applyFont="1" applyFill="1" applyBorder="1" applyAlignment="1" applyProtection="1">
      <alignment vertical="center"/>
      <protection/>
    </xf>
    <xf numFmtId="0" fontId="3" fillId="34" borderId="64" xfId="0" applyFont="1" applyFill="1" applyBorder="1" applyAlignment="1" applyProtection="1">
      <alignment vertical="center"/>
      <protection/>
    </xf>
    <xf numFmtId="0" fontId="3" fillId="34" borderId="137" xfId="0" applyFont="1" applyFill="1" applyBorder="1" applyAlignment="1" applyProtection="1">
      <alignment horizontal="center" vertical="center"/>
      <protection locked="0"/>
    </xf>
    <xf numFmtId="177" fontId="3" fillId="34" borderId="73" xfId="0" applyNumberFormat="1" applyFont="1" applyFill="1" applyBorder="1" applyAlignment="1" applyProtection="1">
      <alignment horizontal="center" vertical="center"/>
      <protection/>
    </xf>
    <xf numFmtId="0" fontId="11" fillId="33" borderId="22" xfId="0" applyFont="1" applyFill="1" applyBorder="1" applyAlignment="1" applyProtection="1">
      <alignment horizontal="center" vertical="center" wrapText="1"/>
      <protection/>
    </xf>
    <xf numFmtId="0" fontId="11" fillId="33" borderId="138" xfId="0" applyFont="1" applyFill="1" applyBorder="1" applyAlignment="1" applyProtection="1">
      <alignment horizontal="center" vertical="center"/>
      <protection/>
    </xf>
    <xf numFmtId="0" fontId="3" fillId="36" borderId="0" xfId="0" applyFont="1" applyFill="1" applyBorder="1" applyAlignment="1" applyProtection="1">
      <alignment horizontal="center" vertical="center"/>
      <protection/>
    </xf>
    <xf numFmtId="0" fontId="3" fillId="34" borderId="133" xfId="0" applyFont="1" applyFill="1" applyBorder="1" applyAlignment="1" applyProtection="1">
      <alignment vertical="center"/>
      <protection/>
    </xf>
    <xf numFmtId="0" fontId="11" fillId="33" borderId="139" xfId="0" applyFont="1" applyFill="1" applyBorder="1" applyAlignment="1" applyProtection="1">
      <alignment horizontal="center" vertical="center" wrapText="1"/>
      <protection/>
    </xf>
    <xf numFmtId="0" fontId="11" fillId="33" borderId="140" xfId="0" applyFont="1" applyFill="1" applyBorder="1" applyAlignment="1" applyProtection="1">
      <alignment horizontal="center" vertical="center"/>
      <protection/>
    </xf>
    <xf numFmtId="0" fontId="3" fillId="34" borderId="127" xfId="0" applyFont="1" applyFill="1" applyBorder="1" applyAlignment="1" applyProtection="1">
      <alignment vertical="center"/>
      <protection/>
    </xf>
    <xf numFmtId="0" fontId="3" fillId="40" borderId="29" xfId="0" applyFont="1" applyFill="1" applyBorder="1" applyAlignment="1" applyProtection="1">
      <alignment horizontal="right" vertical="center"/>
      <protection/>
    </xf>
    <xf numFmtId="0" fontId="3" fillId="40" borderId="28" xfId="0" applyFont="1" applyFill="1" applyBorder="1" applyAlignment="1" applyProtection="1">
      <alignment horizontal="center" vertical="center"/>
      <protection locked="0"/>
    </xf>
    <xf numFmtId="0" fontId="3" fillId="40" borderId="27" xfId="0" applyFont="1" applyFill="1" applyBorder="1" applyAlignment="1" applyProtection="1">
      <alignment horizontal="center" vertical="center"/>
      <protection locked="0"/>
    </xf>
    <xf numFmtId="0" fontId="3" fillId="40" borderId="129" xfId="0" applyFont="1" applyFill="1" applyBorder="1" applyAlignment="1" applyProtection="1">
      <alignment horizontal="center" vertical="center"/>
      <protection/>
    </xf>
    <xf numFmtId="0" fontId="3" fillId="40" borderId="130" xfId="0" applyFont="1" applyFill="1" applyBorder="1" applyAlignment="1" applyProtection="1">
      <alignment horizontal="center" vertical="center"/>
      <protection/>
    </xf>
    <xf numFmtId="177" fontId="3" fillId="40" borderId="130" xfId="0" applyNumberFormat="1" applyFont="1" applyFill="1" applyBorder="1" applyAlignment="1" applyProtection="1">
      <alignment horizontal="center" vertical="center"/>
      <protection/>
    </xf>
    <xf numFmtId="0" fontId="3" fillId="34" borderId="141" xfId="0" applyFont="1" applyFill="1" applyBorder="1" applyAlignment="1" applyProtection="1">
      <alignment horizontal="center" vertical="center"/>
      <protection locked="0"/>
    </xf>
    <xf numFmtId="177" fontId="3" fillId="34" borderId="70" xfId="0" applyNumberFormat="1" applyFont="1" applyFill="1" applyBorder="1" applyAlignment="1" applyProtection="1">
      <alignment horizontal="center" vertical="center"/>
      <protection/>
    </xf>
    <xf numFmtId="0" fontId="3" fillId="34" borderId="79" xfId="0" applyFont="1" applyFill="1" applyBorder="1" applyAlignment="1" applyProtection="1">
      <alignment vertical="center" shrinkToFit="1"/>
      <protection/>
    </xf>
    <xf numFmtId="0" fontId="3" fillId="34" borderId="133" xfId="0" applyFont="1" applyFill="1" applyBorder="1" applyAlignment="1" applyProtection="1">
      <alignment vertical="center" shrinkToFit="1"/>
      <protection/>
    </xf>
    <xf numFmtId="0" fontId="3" fillId="34" borderId="127" xfId="0" applyFont="1" applyFill="1" applyBorder="1" applyAlignment="1" applyProtection="1">
      <alignment vertical="center" shrinkToFit="1"/>
      <protection/>
    </xf>
    <xf numFmtId="0" fontId="3" fillId="40" borderId="142" xfId="0" applyFont="1" applyFill="1" applyBorder="1" applyAlignment="1" applyProtection="1">
      <alignment horizontal="right" vertical="center"/>
      <protection/>
    </xf>
    <xf numFmtId="0" fontId="3" fillId="40" borderId="143" xfId="0" applyFont="1" applyFill="1" applyBorder="1" applyAlignment="1" applyProtection="1">
      <alignment horizontal="center" vertical="center"/>
      <protection locked="0"/>
    </xf>
    <xf numFmtId="0" fontId="3" fillId="40" borderId="144" xfId="0" applyFont="1" applyFill="1" applyBorder="1" applyAlignment="1" applyProtection="1">
      <alignment horizontal="center" vertical="center"/>
      <protection locked="0"/>
    </xf>
    <xf numFmtId="0" fontId="3" fillId="40" borderId="145" xfId="0" applyFont="1" applyFill="1" applyBorder="1" applyAlignment="1" applyProtection="1">
      <alignment horizontal="center" vertical="center"/>
      <protection/>
    </xf>
    <xf numFmtId="0" fontId="3" fillId="40" borderId="146" xfId="0" applyFont="1" applyFill="1" applyBorder="1" applyAlignment="1" applyProtection="1">
      <alignment horizontal="center" vertical="center"/>
      <protection/>
    </xf>
    <xf numFmtId="177" fontId="3" fillId="40" borderId="146" xfId="0" applyNumberFormat="1" applyFont="1" applyFill="1" applyBorder="1" applyAlignment="1" applyProtection="1">
      <alignment horizontal="center" vertical="center"/>
      <protection/>
    </xf>
    <xf numFmtId="0" fontId="3" fillId="34" borderId="147"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xf>
    <xf numFmtId="0" fontId="3" fillId="34" borderId="148"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xf>
    <xf numFmtId="0" fontId="3" fillId="34" borderId="149" xfId="0" applyFont="1" applyFill="1" applyBorder="1" applyAlignment="1" applyProtection="1">
      <alignment vertical="center"/>
      <protection/>
    </xf>
    <xf numFmtId="0" fontId="3" fillId="40" borderId="150" xfId="0" applyFont="1" applyFill="1" applyBorder="1" applyAlignment="1" applyProtection="1">
      <alignment horizontal="right" vertical="center"/>
      <protection/>
    </xf>
    <xf numFmtId="0" fontId="3" fillId="40" borderId="82" xfId="0" applyFont="1" applyFill="1" applyBorder="1" applyAlignment="1" applyProtection="1">
      <alignment horizontal="center" vertical="center"/>
      <protection locked="0"/>
    </xf>
    <xf numFmtId="0" fontId="3" fillId="40" borderId="151" xfId="0" applyFont="1" applyFill="1" applyBorder="1" applyAlignment="1" applyProtection="1">
      <alignment horizontal="center" vertical="center"/>
      <protection locked="0"/>
    </xf>
    <xf numFmtId="0" fontId="3" fillId="40" borderId="82" xfId="0" applyFont="1" applyFill="1" applyBorder="1" applyAlignment="1" applyProtection="1">
      <alignment horizontal="center" vertical="center"/>
      <protection/>
    </xf>
    <xf numFmtId="0" fontId="3" fillId="40" borderId="76" xfId="0" applyFont="1" applyFill="1" applyBorder="1" applyAlignment="1" applyProtection="1">
      <alignment horizontal="center" vertical="center"/>
      <protection/>
    </xf>
    <xf numFmtId="177" fontId="3" fillId="40" borderId="76" xfId="0" applyNumberFormat="1" applyFont="1" applyFill="1" applyBorder="1" applyAlignment="1" applyProtection="1">
      <alignment horizontal="center" vertical="center"/>
      <protection/>
    </xf>
    <xf numFmtId="0" fontId="0" fillId="0" borderId="0" xfId="0" applyAlignment="1" applyProtection="1">
      <alignment vertical="center"/>
      <protection locked="0"/>
    </xf>
    <xf numFmtId="176" fontId="3" fillId="34" borderId="152" xfId="0" applyNumberFormat="1" applyFont="1" applyFill="1" applyBorder="1" applyAlignment="1" applyProtection="1">
      <alignment vertical="center"/>
      <protection/>
    </xf>
    <xf numFmtId="176" fontId="3" fillId="34" borderId="152" xfId="0" applyNumberFormat="1" applyFont="1" applyFill="1" applyBorder="1" applyAlignment="1" applyProtection="1">
      <alignment horizontal="center" vertical="center"/>
      <protection/>
    </xf>
    <xf numFmtId="176" fontId="3" fillId="34" borderId="153" xfId="0" applyNumberFormat="1" applyFont="1" applyFill="1" applyBorder="1" applyAlignment="1" applyProtection="1">
      <alignment vertical="center"/>
      <protection/>
    </xf>
    <xf numFmtId="176" fontId="3" fillId="34" borderId="153" xfId="0" applyNumberFormat="1" applyFont="1" applyFill="1" applyBorder="1" applyAlignment="1" applyProtection="1">
      <alignment horizontal="center" vertical="center"/>
      <protection/>
    </xf>
    <xf numFmtId="176" fontId="3" fillId="34" borderId="153" xfId="0" applyNumberFormat="1" applyFont="1" applyFill="1" applyBorder="1" applyAlignment="1" applyProtection="1">
      <alignment vertical="center"/>
      <protection/>
    </xf>
    <xf numFmtId="0" fontId="3" fillId="34" borderId="154" xfId="0" applyFont="1" applyFill="1" applyBorder="1" applyAlignment="1" applyProtection="1">
      <alignment horizontal="center" vertical="center" shrinkToFit="1"/>
      <protection/>
    </xf>
    <xf numFmtId="0" fontId="3" fillId="34" borderId="155" xfId="0" applyFont="1" applyFill="1" applyBorder="1" applyAlignment="1" applyProtection="1">
      <alignment horizontal="center" vertical="center" shrinkToFit="1"/>
      <protection/>
    </xf>
    <xf numFmtId="176" fontId="3" fillId="34" borderId="156" xfId="0" applyNumberFormat="1" applyFont="1" applyFill="1" applyBorder="1" applyAlignment="1" applyProtection="1">
      <alignment vertical="center"/>
      <protection/>
    </xf>
    <xf numFmtId="176" fontId="3" fillId="34" borderId="156" xfId="0" applyNumberFormat="1"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shrinkToFit="1"/>
      <protection/>
    </xf>
    <xf numFmtId="0" fontId="3" fillId="34" borderId="157" xfId="0" applyFont="1" applyFill="1" applyBorder="1" applyAlignment="1" applyProtection="1">
      <alignment horizontal="center" vertical="center"/>
      <protection/>
    </xf>
    <xf numFmtId="0" fontId="3" fillId="34" borderId="158" xfId="0" applyFont="1" applyFill="1" applyBorder="1" applyAlignment="1" applyProtection="1">
      <alignment horizontal="center" vertical="center"/>
      <protection/>
    </xf>
    <xf numFmtId="0" fontId="3" fillId="34" borderId="159" xfId="0" applyFont="1" applyFill="1" applyBorder="1" applyAlignment="1" applyProtection="1">
      <alignment horizontal="center" vertical="center"/>
      <protection/>
    </xf>
    <xf numFmtId="176" fontId="3" fillId="34" borderId="160" xfId="0" applyNumberFormat="1" applyFont="1" applyFill="1" applyBorder="1" applyAlignment="1" applyProtection="1">
      <alignment horizontal="center" vertical="center"/>
      <protection/>
    </xf>
    <xf numFmtId="176" fontId="3" fillId="34" borderId="161" xfId="0" applyNumberFormat="1" applyFont="1" applyFill="1" applyBorder="1" applyAlignment="1" applyProtection="1">
      <alignment horizontal="center" vertical="center"/>
      <protection/>
    </xf>
    <xf numFmtId="176" fontId="3" fillId="34" borderId="162" xfId="0" applyNumberFormat="1" applyFont="1" applyFill="1" applyBorder="1" applyAlignment="1" applyProtection="1">
      <alignment horizontal="center" vertical="center"/>
      <protection locked="0"/>
    </xf>
    <xf numFmtId="49" fontId="16" fillId="34" borderId="0" xfId="0" applyNumberFormat="1" applyFont="1" applyFill="1" applyBorder="1" applyAlignment="1" applyProtection="1">
      <alignment vertical="center" shrinkToFit="1"/>
      <protection/>
    </xf>
    <xf numFmtId="0" fontId="3" fillId="34" borderId="148" xfId="0" applyFont="1" applyFill="1" applyBorder="1" applyAlignment="1" applyProtection="1">
      <alignment horizontal="left" vertical="center" shrinkToFit="1"/>
      <protection/>
    </xf>
    <xf numFmtId="0" fontId="3" fillId="34" borderId="71" xfId="0" applyFont="1" applyFill="1" applyBorder="1" applyAlignment="1" applyProtection="1">
      <alignment horizontal="left" vertical="center" shrinkToFit="1"/>
      <protection/>
    </xf>
    <xf numFmtId="176" fontId="3" fillId="34" borderId="0" xfId="0" applyNumberFormat="1" applyFont="1" applyFill="1" applyBorder="1" applyAlignment="1" applyProtection="1">
      <alignment horizontal="center" vertical="center"/>
      <protection/>
    </xf>
    <xf numFmtId="0" fontId="3" fillId="34" borderId="163" xfId="0" applyFont="1" applyFill="1" applyBorder="1" applyAlignment="1" applyProtection="1">
      <alignment horizontal="center" vertical="center" shrinkToFit="1"/>
      <protection/>
    </xf>
    <xf numFmtId="176" fontId="3" fillId="34" borderId="164" xfId="0" applyNumberFormat="1" applyFont="1" applyFill="1" applyBorder="1" applyAlignment="1" applyProtection="1">
      <alignment horizontal="center" vertical="center"/>
      <protection/>
    </xf>
    <xf numFmtId="176" fontId="3" fillId="34" borderId="165" xfId="0" applyNumberFormat="1" applyFont="1" applyFill="1" applyBorder="1" applyAlignment="1" applyProtection="1">
      <alignment horizontal="center" vertical="center"/>
      <protection/>
    </xf>
    <xf numFmtId="0" fontId="3" fillId="34" borderId="166" xfId="0" applyFont="1" applyFill="1" applyBorder="1" applyAlignment="1" applyProtection="1">
      <alignment horizontal="center" vertical="center"/>
      <protection/>
    </xf>
    <xf numFmtId="0" fontId="3" fillId="34" borderId="167" xfId="0" applyFont="1" applyFill="1" applyBorder="1" applyAlignment="1" applyProtection="1">
      <alignment horizontal="center" vertical="center"/>
      <protection/>
    </xf>
    <xf numFmtId="176" fontId="3" fillId="34" borderId="168" xfId="0" applyNumberFormat="1" applyFont="1" applyFill="1" applyBorder="1" applyAlignment="1" applyProtection="1">
      <alignment horizontal="center" vertical="center"/>
      <protection/>
    </xf>
    <xf numFmtId="176" fontId="3" fillId="34" borderId="169" xfId="0" applyNumberFormat="1" applyFont="1" applyFill="1" applyBorder="1" applyAlignment="1" applyProtection="1">
      <alignment horizontal="center" vertical="center"/>
      <protection locked="0"/>
    </xf>
    <xf numFmtId="0" fontId="3" fillId="34" borderId="170" xfId="0" applyFont="1" applyFill="1" applyBorder="1" applyAlignment="1" applyProtection="1">
      <alignment horizontal="center" vertical="center" shrinkToFit="1"/>
      <protection/>
    </xf>
    <xf numFmtId="176" fontId="3" fillId="34" borderId="171" xfId="0" applyNumberFormat="1" applyFont="1" applyFill="1" applyBorder="1" applyAlignment="1" applyProtection="1">
      <alignment vertical="center"/>
      <protection/>
    </xf>
    <xf numFmtId="176" fontId="3" fillId="34" borderId="171" xfId="0" applyNumberFormat="1" applyFont="1" applyFill="1" applyBorder="1" applyAlignment="1" applyProtection="1">
      <alignment horizontal="center" vertical="center"/>
      <protection/>
    </xf>
    <xf numFmtId="176" fontId="3" fillId="34" borderId="172" xfId="0" applyNumberFormat="1" applyFont="1" applyFill="1" applyBorder="1" applyAlignment="1" applyProtection="1">
      <alignment horizontal="center" vertical="center"/>
      <protection/>
    </xf>
    <xf numFmtId="176" fontId="3" fillId="34" borderId="173" xfId="0" applyNumberFormat="1" applyFont="1" applyFill="1" applyBorder="1" applyAlignment="1" applyProtection="1">
      <alignment horizontal="center" vertical="center"/>
      <protection/>
    </xf>
    <xf numFmtId="0" fontId="3" fillId="34" borderId="174" xfId="0" applyFont="1" applyFill="1" applyBorder="1" applyAlignment="1" applyProtection="1">
      <alignment horizontal="center" vertical="center" shrinkToFit="1"/>
      <protection/>
    </xf>
    <xf numFmtId="176" fontId="3" fillId="34" borderId="175" xfId="0" applyNumberFormat="1" applyFont="1" applyFill="1" applyBorder="1" applyAlignment="1" applyProtection="1">
      <alignment vertical="center"/>
      <protection/>
    </xf>
    <xf numFmtId="176" fontId="3" fillId="34" borderId="175" xfId="0" applyNumberFormat="1" applyFont="1" applyFill="1" applyBorder="1" applyAlignment="1" applyProtection="1">
      <alignment horizontal="center" vertical="center"/>
      <protection/>
    </xf>
    <xf numFmtId="176" fontId="3" fillId="34" borderId="176" xfId="0" applyNumberFormat="1" applyFont="1" applyFill="1" applyBorder="1" applyAlignment="1" applyProtection="1">
      <alignment horizontal="center" vertical="center"/>
      <protection/>
    </xf>
    <xf numFmtId="176" fontId="3" fillId="34" borderId="177" xfId="0" applyNumberFormat="1" applyFont="1" applyFill="1" applyBorder="1" applyAlignment="1" applyProtection="1">
      <alignment horizontal="center" vertical="center"/>
      <protection/>
    </xf>
    <xf numFmtId="176" fontId="3" fillId="34" borderId="178" xfId="0" applyNumberFormat="1" applyFont="1" applyFill="1" applyBorder="1" applyAlignment="1" applyProtection="1">
      <alignment horizontal="center" vertical="center"/>
      <protection/>
    </xf>
    <xf numFmtId="176" fontId="3" fillId="34" borderId="179" xfId="0" applyNumberFormat="1" applyFont="1" applyFill="1" applyBorder="1" applyAlignment="1" applyProtection="1">
      <alignment horizontal="center" vertical="center"/>
      <protection/>
    </xf>
    <xf numFmtId="0" fontId="3" fillId="34" borderId="180" xfId="0" applyFont="1" applyFill="1" applyBorder="1" applyAlignment="1" applyProtection="1">
      <alignment horizontal="center" vertical="center"/>
      <protection/>
    </xf>
    <xf numFmtId="176" fontId="3" fillId="34" borderId="181" xfId="0" applyNumberFormat="1" applyFont="1" applyFill="1" applyBorder="1" applyAlignment="1" applyProtection="1">
      <alignment horizontal="center" vertical="center"/>
      <protection/>
    </xf>
    <xf numFmtId="176" fontId="3" fillId="34" borderId="182" xfId="0" applyNumberFormat="1" applyFont="1" applyFill="1" applyBorder="1" applyAlignment="1" applyProtection="1">
      <alignment horizontal="center" vertical="center"/>
      <protection/>
    </xf>
    <xf numFmtId="176" fontId="3" fillId="34" borderId="183" xfId="0" applyNumberFormat="1" applyFont="1" applyFill="1" applyBorder="1" applyAlignment="1" applyProtection="1">
      <alignment horizontal="center" vertical="center"/>
      <protection locked="0"/>
    </xf>
    <xf numFmtId="0" fontId="3" fillId="34" borderId="184" xfId="0" applyFont="1" applyFill="1" applyBorder="1" applyAlignment="1" applyProtection="1">
      <alignment horizontal="center" vertical="center"/>
      <protection/>
    </xf>
    <xf numFmtId="0" fontId="3" fillId="34" borderId="185" xfId="0" applyFont="1" applyFill="1" applyBorder="1" applyAlignment="1" applyProtection="1">
      <alignment horizontal="center" vertical="center"/>
      <protection/>
    </xf>
    <xf numFmtId="176" fontId="3" fillId="34" borderId="186" xfId="0" applyNumberFormat="1" applyFont="1" applyFill="1" applyBorder="1" applyAlignment="1" applyProtection="1">
      <alignment horizontal="center" vertical="center"/>
      <protection/>
    </xf>
    <xf numFmtId="176" fontId="3" fillId="34" borderId="187" xfId="0" applyNumberFormat="1" applyFont="1" applyFill="1" applyBorder="1" applyAlignment="1" applyProtection="1">
      <alignment horizontal="center" vertical="center"/>
      <protection/>
    </xf>
    <xf numFmtId="176" fontId="3" fillId="34" borderId="188" xfId="0" applyNumberFormat="1" applyFont="1" applyFill="1" applyBorder="1" applyAlignment="1" applyProtection="1">
      <alignment horizontal="center" vertical="center"/>
      <protection locked="0"/>
    </xf>
    <xf numFmtId="0" fontId="3" fillId="34" borderId="189" xfId="0" applyFont="1" applyFill="1" applyBorder="1" applyAlignment="1" applyProtection="1">
      <alignment horizontal="center" vertical="center"/>
      <protection/>
    </xf>
    <xf numFmtId="0" fontId="3" fillId="34" borderId="190" xfId="0" applyFont="1" applyFill="1" applyBorder="1" applyAlignment="1" applyProtection="1">
      <alignment horizontal="center" vertical="center"/>
      <protection/>
    </xf>
    <xf numFmtId="0" fontId="3" fillId="41" borderId="0" xfId="0" applyFont="1" applyFill="1" applyBorder="1" applyAlignment="1" applyProtection="1">
      <alignment horizontal="left" vertical="center" shrinkToFit="1"/>
      <protection locked="0"/>
    </xf>
    <xf numFmtId="0" fontId="4" fillId="42" borderId="191" xfId="0" applyFont="1" applyFill="1" applyBorder="1" applyAlignment="1" applyProtection="1">
      <alignment horizontal="center" vertical="center"/>
      <protection/>
    </xf>
    <xf numFmtId="0" fontId="10" fillId="33" borderId="192" xfId="0" applyFont="1" applyFill="1" applyBorder="1" applyAlignment="1" applyProtection="1">
      <alignment vertical="center"/>
      <protection/>
    </xf>
    <xf numFmtId="0" fontId="11" fillId="33" borderId="193" xfId="0" applyFont="1" applyFill="1" applyBorder="1" applyAlignment="1" applyProtection="1">
      <alignment horizontal="justify" vertical="center"/>
      <protection/>
    </xf>
    <xf numFmtId="0" fontId="11" fillId="33" borderId="194" xfId="0" applyFont="1" applyFill="1" applyBorder="1" applyAlignment="1" applyProtection="1">
      <alignment vertical="center" shrinkToFit="1"/>
      <protection/>
    </xf>
    <xf numFmtId="0" fontId="25" fillId="34" borderId="0" xfId="0" applyFont="1" applyFill="1" applyBorder="1" applyAlignment="1" applyProtection="1">
      <alignment vertical="center"/>
      <protection/>
    </xf>
    <xf numFmtId="0" fontId="11" fillId="33" borderId="195" xfId="0" applyFont="1" applyFill="1" applyBorder="1" applyAlignment="1" applyProtection="1">
      <alignment horizontal="justify" vertical="center"/>
      <protection/>
    </xf>
    <xf numFmtId="0" fontId="11" fillId="33" borderId="196" xfId="0" applyFont="1" applyFill="1" applyBorder="1" applyAlignment="1" applyProtection="1">
      <alignment vertical="center"/>
      <protection/>
    </xf>
    <xf numFmtId="0" fontId="12" fillId="34" borderId="0" xfId="0" applyFont="1" applyFill="1" applyBorder="1" applyAlignment="1" applyProtection="1">
      <alignment vertical="center"/>
      <protection/>
    </xf>
    <xf numFmtId="0" fontId="7" fillId="34" borderId="64" xfId="0" applyFont="1" applyFill="1" applyBorder="1" applyAlignment="1" applyProtection="1">
      <alignment horizontal="right" vertical="center"/>
      <protection/>
    </xf>
    <xf numFmtId="0" fontId="13" fillId="37" borderId="10" xfId="0" applyFont="1" applyFill="1" applyBorder="1" applyAlignment="1" applyProtection="1">
      <alignment horizontal="center" vertical="center"/>
      <protection locked="0"/>
    </xf>
    <xf numFmtId="0" fontId="7" fillId="34" borderId="79" xfId="0" applyFont="1" applyFill="1" applyBorder="1" applyAlignment="1" applyProtection="1">
      <alignment vertical="center"/>
      <protection/>
    </xf>
    <xf numFmtId="0" fontId="3" fillId="34" borderId="197" xfId="0" applyFont="1" applyFill="1" applyBorder="1" applyAlignment="1" applyProtection="1">
      <alignment vertical="center" shrinkToFit="1"/>
      <protection/>
    </xf>
    <xf numFmtId="0" fontId="3" fillId="34" borderId="198" xfId="0" applyFont="1" applyFill="1" applyBorder="1" applyAlignment="1" applyProtection="1">
      <alignment vertical="center" shrinkToFit="1"/>
      <protection/>
    </xf>
    <xf numFmtId="0" fontId="11" fillId="36" borderId="199" xfId="0" applyFont="1" applyFill="1" applyBorder="1" applyAlignment="1" applyProtection="1">
      <alignment horizontal="center" vertical="center" wrapText="1"/>
      <protection/>
    </xf>
    <xf numFmtId="49" fontId="16" fillId="34" borderId="0" xfId="0" applyNumberFormat="1" applyFont="1" applyFill="1" applyBorder="1" applyAlignment="1" applyProtection="1">
      <alignment vertical="center" shrinkToFit="1"/>
      <protection locked="0"/>
    </xf>
    <xf numFmtId="0" fontId="3" fillId="37" borderId="200" xfId="0" applyFont="1" applyFill="1" applyBorder="1" applyAlignment="1" applyProtection="1">
      <alignment horizontal="left" vertical="center" shrinkToFit="1"/>
      <protection locked="0"/>
    </xf>
    <xf numFmtId="0" fontId="3" fillId="37" borderId="85" xfId="0" applyFont="1" applyFill="1" applyBorder="1" applyAlignment="1" applyProtection="1">
      <alignment horizontal="left" vertical="center" shrinkToFit="1"/>
      <protection locked="0"/>
    </xf>
    <xf numFmtId="0" fontId="3" fillId="37" borderId="87" xfId="0" applyFont="1" applyFill="1" applyBorder="1" applyAlignment="1" applyProtection="1">
      <alignment horizontal="left" vertical="center" shrinkToFit="1"/>
      <protection locked="0"/>
    </xf>
    <xf numFmtId="0" fontId="3" fillId="34" borderId="148" xfId="0" applyFont="1" applyFill="1" applyBorder="1" applyAlignment="1" applyProtection="1">
      <alignment horizontal="left" vertical="center" shrinkToFit="1"/>
      <protection/>
    </xf>
    <xf numFmtId="0" fontId="3" fillId="34" borderId="71" xfId="0" applyFont="1" applyFill="1" applyBorder="1" applyAlignment="1" applyProtection="1">
      <alignment horizontal="left" vertical="center" shrinkToFit="1"/>
      <protection/>
    </xf>
    <xf numFmtId="0" fontId="11" fillId="33" borderId="121"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protection/>
    </xf>
    <xf numFmtId="0" fontId="11" fillId="33" borderId="15" xfId="0" applyFont="1" applyFill="1" applyBorder="1" applyAlignment="1" applyProtection="1">
      <alignment horizontal="center" vertical="center" wrapText="1"/>
      <protection/>
    </xf>
    <xf numFmtId="0" fontId="3" fillId="34" borderId="0" xfId="0" applyFont="1" applyFill="1" applyBorder="1" applyAlignment="1" applyProtection="1">
      <alignment vertical="center"/>
      <protection/>
    </xf>
    <xf numFmtId="0" fontId="3" fillId="34" borderId="68" xfId="0" applyFont="1" applyFill="1" applyBorder="1" applyAlignment="1" applyProtection="1">
      <alignment vertical="center" shrinkToFit="1"/>
      <protection/>
    </xf>
    <xf numFmtId="0" fontId="3" fillId="34" borderId="201" xfId="0" applyFont="1" applyFill="1" applyBorder="1" applyAlignment="1" applyProtection="1">
      <alignment vertical="center" shrinkToFit="1"/>
      <protection/>
    </xf>
    <xf numFmtId="0" fontId="3" fillId="34" borderId="202" xfId="0" applyFont="1" applyFill="1" applyBorder="1" applyAlignment="1" applyProtection="1">
      <alignment vertical="center" shrinkToFit="1"/>
      <protection/>
    </xf>
    <xf numFmtId="0" fontId="3" fillId="34" borderId="203" xfId="0" applyFont="1" applyFill="1" applyBorder="1" applyAlignment="1" applyProtection="1">
      <alignment horizontal="left" vertical="center" shrinkToFit="1"/>
      <protection/>
    </xf>
    <xf numFmtId="0" fontId="3" fillId="34" borderId="204" xfId="0" applyFont="1" applyFill="1" applyBorder="1" applyAlignment="1" applyProtection="1">
      <alignment horizontal="left" vertical="center" shrinkToFit="1"/>
      <protection/>
    </xf>
    <xf numFmtId="0" fontId="3" fillId="34" borderId="55" xfId="0" applyFont="1" applyFill="1" applyBorder="1" applyAlignment="1" applyProtection="1">
      <alignment horizontal="center" vertical="center" wrapText="1"/>
      <protection/>
    </xf>
    <xf numFmtId="0" fontId="3" fillId="34" borderId="205" xfId="0" applyFont="1" applyFill="1" applyBorder="1" applyAlignment="1" applyProtection="1">
      <alignment horizontal="center" vertical="center" shrinkToFit="1"/>
      <protection/>
    </xf>
    <xf numFmtId="0" fontId="3" fillId="36" borderId="10" xfId="0" applyFont="1" applyFill="1" applyBorder="1" applyAlignment="1" applyProtection="1">
      <alignment horizontal="center" vertical="center"/>
      <protection/>
    </xf>
    <xf numFmtId="0" fontId="3" fillId="34" borderId="206" xfId="0" applyFont="1" applyFill="1" applyBorder="1" applyAlignment="1" applyProtection="1">
      <alignment horizontal="center" vertical="center" wrapText="1"/>
      <protection/>
    </xf>
    <xf numFmtId="0" fontId="3" fillId="34" borderId="207" xfId="0" applyFont="1" applyFill="1" applyBorder="1" applyAlignment="1" applyProtection="1">
      <alignment horizontal="center" vertical="center" wrapText="1"/>
      <protection/>
    </xf>
    <xf numFmtId="0" fontId="3" fillId="34" borderId="208" xfId="0" applyFont="1" applyFill="1" applyBorder="1" applyAlignment="1" applyProtection="1">
      <alignment horizontal="center" vertical="center" shrinkToFit="1"/>
      <protection/>
    </xf>
    <xf numFmtId="0" fontId="3" fillId="34" borderId="58" xfId="0" applyFont="1" applyFill="1" applyBorder="1" applyAlignment="1" applyProtection="1">
      <alignment vertical="center" shrinkToFit="1"/>
      <protection/>
    </xf>
    <xf numFmtId="0" fontId="3" fillId="34" borderId="156" xfId="0" applyFont="1" applyFill="1" applyBorder="1" applyAlignment="1" applyProtection="1">
      <alignment vertical="center" shrinkToFit="1"/>
      <protection/>
    </xf>
    <xf numFmtId="0" fontId="3" fillId="34" borderId="173" xfId="0" applyFont="1" applyFill="1" applyBorder="1" applyAlignment="1" applyProtection="1">
      <alignment vertical="center" shrinkToFit="1"/>
      <protection/>
    </xf>
    <xf numFmtId="0" fontId="3" fillId="34" borderId="209"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shrinkToFit="1"/>
      <protection/>
    </xf>
    <xf numFmtId="0" fontId="3" fillId="34" borderId="210" xfId="0" applyFont="1" applyFill="1" applyBorder="1" applyAlignment="1" applyProtection="1">
      <alignment horizontal="center" vertical="center" shrinkToFit="1"/>
      <protection/>
    </xf>
    <xf numFmtId="0" fontId="3" fillId="34" borderId="40" xfId="0" applyFont="1" applyFill="1" applyBorder="1" applyAlignment="1" applyProtection="1">
      <alignment horizontal="center" vertical="center"/>
      <protection locked="0"/>
    </xf>
    <xf numFmtId="0" fontId="3" fillId="34" borderId="70" xfId="0" applyFont="1" applyFill="1" applyBorder="1" applyAlignment="1" applyProtection="1">
      <alignment horizontal="center" vertical="center" shrinkToFit="1"/>
      <protection/>
    </xf>
    <xf numFmtId="177" fontId="3" fillId="34" borderId="211" xfId="0" applyNumberFormat="1" applyFont="1" applyFill="1" applyBorder="1" applyAlignment="1" applyProtection="1">
      <alignment horizontal="center" vertical="center"/>
      <protection locked="0"/>
    </xf>
    <xf numFmtId="0" fontId="3" fillId="34" borderId="212" xfId="0" applyFont="1" applyFill="1" applyBorder="1" applyAlignment="1" applyProtection="1">
      <alignment horizontal="center" vertical="center" shrinkToFit="1"/>
      <protection/>
    </xf>
    <xf numFmtId="0" fontId="3" fillId="34" borderId="45" xfId="0" applyFont="1" applyFill="1" applyBorder="1" applyAlignment="1" applyProtection="1">
      <alignment horizontal="center" vertical="center"/>
      <protection locked="0"/>
    </xf>
    <xf numFmtId="0" fontId="3" fillId="34" borderId="73" xfId="0" applyFont="1" applyFill="1" applyBorder="1" applyAlignment="1" applyProtection="1">
      <alignment horizontal="center" vertical="center" shrinkToFit="1"/>
      <protection/>
    </xf>
    <xf numFmtId="0" fontId="3" fillId="34" borderId="82" xfId="0" applyFont="1" applyFill="1" applyBorder="1" applyAlignment="1" applyProtection="1">
      <alignment horizontal="center" vertical="center"/>
      <protection locked="0"/>
    </xf>
    <xf numFmtId="38" fontId="11" fillId="33" borderId="213" xfId="49" applyFont="1" applyFill="1" applyBorder="1" applyAlignment="1" applyProtection="1">
      <alignment horizontal="center" vertical="center" shrinkToFit="1"/>
      <protection/>
    </xf>
    <xf numFmtId="38" fontId="3" fillId="33" borderId="213" xfId="49" applyFont="1" applyFill="1" applyBorder="1" applyAlignment="1" applyProtection="1">
      <alignment vertical="center" shrinkToFit="1"/>
      <protection/>
    </xf>
    <xf numFmtId="0" fontId="3" fillId="34" borderId="76" xfId="0" applyFont="1" applyFill="1" applyBorder="1" applyAlignment="1" applyProtection="1">
      <alignment horizontal="center" vertical="center" shrinkToFit="1"/>
      <protection/>
    </xf>
    <xf numFmtId="0" fontId="16" fillId="34" borderId="0" xfId="0" applyFont="1" applyFill="1" applyBorder="1" applyAlignment="1" applyProtection="1">
      <alignment vertical="center" shrinkToFit="1"/>
      <protection locked="0"/>
    </xf>
    <xf numFmtId="0" fontId="11" fillId="33" borderId="84" xfId="0" applyFont="1" applyFill="1" applyBorder="1" applyAlignment="1" applyProtection="1">
      <alignment horizontal="left" vertical="center" wrapText="1"/>
      <protection/>
    </xf>
    <xf numFmtId="0" fontId="11" fillId="33" borderId="125" xfId="0" applyFont="1" applyFill="1" applyBorder="1" applyAlignment="1" applyProtection="1">
      <alignment horizontal="justify" vertical="center" wrapText="1"/>
      <protection/>
    </xf>
    <xf numFmtId="0" fontId="11" fillId="33" borderId="126" xfId="0" applyFont="1" applyFill="1" applyBorder="1" applyAlignment="1" applyProtection="1">
      <alignment horizontal="right" vertical="center"/>
      <protection/>
    </xf>
    <xf numFmtId="0" fontId="3" fillId="34" borderId="214" xfId="0" applyFont="1" applyFill="1" applyBorder="1" applyAlignment="1" applyProtection="1">
      <alignment horizontal="center" vertical="center" wrapText="1"/>
      <protection/>
    </xf>
    <xf numFmtId="0" fontId="3" fillId="33" borderId="215" xfId="0" applyFont="1" applyFill="1" applyBorder="1" applyAlignment="1" applyProtection="1">
      <alignment vertical="center"/>
      <protection/>
    </xf>
    <xf numFmtId="0" fontId="3" fillId="33" borderId="216" xfId="0" applyFont="1" applyFill="1" applyBorder="1" applyAlignment="1" applyProtection="1">
      <alignment vertical="center"/>
      <protection/>
    </xf>
    <xf numFmtId="0" fontId="11" fillId="33" borderId="121" xfId="0" applyFont="1" applyFill="1" applyBorder="1" applyAlignment="1" applyProtection="1">
      <alignment horizontal="justify" vertical="center" wrapText="1"/>
      <protection/>
    </xf>
    <xf numFmtId="0" fontId="11" fillId="33" borderId="16" xfId="0" applyFont="1" applyFill="1" applyBorder="1" applyAlignment="1" applyProtection="1">
      <alignment vertical="center" wrapText="1"/>
      <protection/>
    </xf>
    <xf numFmtId="0" fontId="11" fillId="33" borderId="217" xfId="0" applyFont="1" applyFill="1" applyBorder="1" applyAlignment="1" applyProtection="1">
      <alignment vertical="center" wrapText="1"/>
      <protection/>
    </xf>
    <xf numFmtId="0" fontId="11" fillId="33" borderId="218" xfId="0" applyFont="1" applyFill="1" applyBorder="1" applyAlignment="1" applyProtection="1">
      <alignment horizontal="left" vertical="center" wrapText="1"/>
      <protection/>
    </xf>
    <xf numFmtId="0" fontId="11" fillId="33" borderId="195" xfId="0" applyFont="1" applyFill="1" applyBorder="1" applyAlignment="1" applyProtection="1">
      <alignment horizontal="center" vertical="center" wrapText="1"/>
      <protection/>
    </xf>
    <xf numFmtId="0" fontId="11" fillId="33" borderId="194" xfId="0" applyFont="1" applyFill="1" applyBorder="1" applyAlignment="1" applyProtection="1">
      <alignment horizontal="left" vertical="center" wrapText="1"/>
      <protection/>
    </xf>
    <xf numFmtId="0" fontId="3" fillId="34" borderId="219" xfId="0" applyFont="1" applyFill="1" applyBorder="1" applyAlignment="1" applyProtection="1">
      <alignment horizontal="center" vertical="center"/>
      <protection/>
    </xf>
    <xf numFmtId="0" fontId="20" fillId="34" borderId="197" xfId="0" applyFont="1" applyFill="1" applyBorder="1" applyAlignment="1" applyProtection="1">
      <alignment horizontal="center" vertical="center" wrapText="1"/>
      <protection/>
    </xf>
    <xf numFmtId="0" fontId="3" fillId="34" borderId="205" xfId="0" applyFont="1" applyFill="1" applyBorder="1" applyAlignment="1" applyProtection="1">
      <alignment horizontal="center" vertical="center"/>
      <protection/>
    </xf>
    <xf numFmtId="0" fontId="11" fillId="33" borderId="77" xfId="0" applyFont="1" applyFill="1" applyBorder="1" applyAlignment="1" applyProtection="1">
      <alignment horizontal="center" vertical="center" wrapText="1"/>
      <protection/>
    </xf>
    <xf numFmtId="0" fontId="11" fillId="33" borderId="220" xfId="0" applyFont="1" applyFill="1" applyBorder="1" applyAlignment="1" applyProtection="1">
      <alignment horizontal="center" vertical="center" wrapText="1"/>
      <protection/>
    </xf>
    <xf numFmtId="0" fontId="3" fillId="34" borderId="130" xfId="0" applyFont="1" applyFill="1" applyBorder="1" applyAlignment="1" applyProtection="1">
      <alignment horizontal="center" vertical="center"/>
      <protection/>
    </xf>
    <xf numFmtId="0" fontId="3" fillId="34" borderId="128" xfId="0" applyFont="1" applyFill="1" applyBorder="1" applyAlignment="1" applyProtection="1">
      <alignment horizontal="center" vertical="center" shrinkToFit="1"/>
      <protection/>
    </xf>
    <xf numFmtId="177" fontId="11" fillId="38" borderId="95" xfId="0" applyNumberFormat="1" applyFont="1" applyFill="1" applyBorder="1" applyAlignment="1" applyProtection="1">
      <alignment horizontal="center" vertical="center"/>
      <protection locked="0"/>
    </xf>
    <xf numFmtId="0" fontId="11" fillId="38" borderId="221" xfId="0" applyFont="1" applyFill="1" applyBorder="1" applyAlignment="1" applyProtection="1">
      <alignment horizontal="center" vertical="center" shrinkToFit="1"/>
      <protection locked="0"/>
    </xf>
    <xf numFmtId="0" fontId="11" fillId="38" borderId="222" xfId="0" applyFont="1" applyFill="1" applyBorder="1" applyAlignment="1" applyProtection="1">
      <alignment horizontal="center" vertical="center" shrinkToFit="1"/>
      <protection locked="0"/>
    </xf>
    <xf numFmtId="177" fontId="11" fillId="38" borderId="223" xfId="0" applyNumberFormat="1" applyFont="1" applyFill="1" applyBorder="1" applyAlignment="1" applyProtection="1">
      <alignment horizontal="center" vertical="center"/>
      <protection locked="0"/>
    </xf>
    <xf numFmtId="38" fontId="11" fillId="38" borderId="99" xfId="49" applyFont="1" applyFill="1" applyBorder="1" applyAlignment="1" applyProtection="1">
      <alignment horizontal="center" vertical="center" wrapText="1"/>
      <protection locked="0"/>
    </xf>
    <xf numFmtId="177" fontId="11" fillId="38" borderId="42" xfId="0" applyNumberFormat="1" applyFont="1" applyFill="1" applyBorder="1" applyAlignment="1" applyProtection="1">
      <alignment horizontal="center" vertical="center"/>
      <protection locked="0"/>
    </xf>
    <xf numFmtId="38" fontId="11" fillId="38" borderId="43" xfId="49" applyFont="1" applyFill="1" applyBorder="1" applyAlignment="1" applyProtection="1">
      <alignment horizontal="center" vertical="center" wrapText="1"/>
      <protection locked="0"/>
    </xf>
    <xf numFmtId="0" fontId="3" fillId="34" borderId="224" xfId="0" applyFont="1" applyFill="1" applyBorder="1" applyAlignment="1" applyProtection="1">
      <alignment vertical="center"/>
      <protection/>
    </xf>
    <xf numFmtId="0" fontId="3" fillId="34" borderId="225" xfId="0" applyFont="1" applyFill="1" applyBorder="1" applyAlignment="1" applyProtection="1">
      <alignment horizontal="center" vertical="center"/>
      <protection locked="0"/>
    </xf>
    <xf numFmtId="0" fontId="3" fillId="34" borderId="226" xfId="0" applyFont="1" applyFill="1" applyBorder="1" applyAlignment="1" applyProtection="1">
      <alignment horizontal="center" vertical="center"/>
      <protection/>
    </xf>
    <xf numFmtId="0" fontId="11" fillId="38" borderId="227" xfId="0" applyFont="1" applyFill="1" applyBorder="1" applyAlignment="1" applyProtection="1">
      <alignment horizontal="center" vertical="center" shrinkToFit="1"/>
      <protection locked="0"/>
    </xf>
    <xf numFmtId="38" fontId="11" fillId="38" borderId="228" xfId="49" applyFont="1" applyFill="1" applyBorder="1" applyAlignment="1" applyProtection="1">
      <alignment horizontal="center" vertical="center" wrapText="1"/>
      <protection locked="0"/>
    </xf>
    <xf numFmtId="38" fontId="11" fillId="38" borderId="229" xfId="49" applyFont="1" applyFill="1" applyBorder="1" applyAlignment="1" applyProtection="1">
      <alignment vertical="center"/>
      <protection locked="0"/>
    </xf>
    <xf numFmtId="38" fontId="11" fillId="38" borderId="230" xfId="49" applyFont="1" applyFill="1" applyBorder="1" applyAlignment="1" applyProtection="1">
      <alignment vertical="center"/>
      <protection locked="0"/>
    </xf>
    <xf numFmtId="38" fontId="11" fillId="38" borderId="52" xfId="49" applyFont="1" applyFill="1" applyBorder="1" applyAlignment="1" applyProtection="1">
      <alignment vertical="center"/>
      <protection locked="0"/>
    </xf>
    <xf numFmtId="0" fontId="18" fillId="33" borderId="13" xfId="0" applyFont="1" applyFill="1" applyBorder="1" applyAlignment="1" applyProtection="1">
      <alignment horizontal="left" vertical="top" wrapText="1"/>
      <protection/>
    </xf>
    <xf numFmtId="0" fontId="3" fillId="40" borderId="146" xfId="0" applyFont="1" applyFill="1" applyBorder="1" applyAlignment="1" applyProtection="1">
      <alignment horizontal="center" vertical="center" shrinkToFit="1"/>
      <protection/>
    </xf>
    <xf numFmtId="0" fontId="3" fillId="34" borderId="224" xfId="0" applyFont="1" applyFill="1" applyBorder="1" applyAlignment="1" applyProtection="1">
      <alignment vertical="center" wrapText="1" shrinkToFit="1"/>
      <protection/>
    </xf>
    <xf numFmtId="0" fontId="3" fillId="40" borderId="76" xfId="0" applyFont="1" applyFill="1" applyBorder="1" applyAlignment="1" applyProtection="1">
      <alignment horizontal="center" vertical="center" shrinkToFit="1"/>
      <protection/>
    </xf>
    <xf numFmtId="0" fontId="18" fillId="33" borderId="0" xfId="0" applyFont="1" applyFill="1" applyBorder="1" applyAlignment="1" applyProtection="1">
      <alignment horizontal="left" vertical="top" wrapText="1"/>
      <protection/>
    </xf>
    <xf numFmtId="0" fontId="9" fillId="35" borderId="0" xfId="43" applyNumberFormat="1" applyFill="1" applyBorder="1" applyProtection="1">
      <alignment vertical="center"/>
      <protection locked="0"/>
    </xf>
    <xf numFmtId="0" fontId="9" fillId="35" borderId="0" xfId="43" applyNumberFormat="1" applyFont="1" applyFill="1" applyBorder="1" applyAlignment="1" applyProtection="1">
      <alignment vertical="center"/>
      <protection locked="0"/>
    </xf>
    <xf numFmtId="0" fontId="3" fillId="34" borderId="211" xfId="0" applyFont="1" applyFill="1" applyBorder="1" applyAlignment="1" applyProtection="1">
      <alignment horizontal="center" vertical="center"/>
      <protection locked="0"/>
    </xf>
    <xf numFmtId="0" fontId="3" fillId="34" borderId="212"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115">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ill>
        <patternFill>
          <bgColor rgb="FFFFFF00"/>
        </patternFill>
      </fill>
      <border>
        <left style="thin"/>
        <right style="thin"/>
        <top style="thin"/>
        <bottom style="thin"/>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ill>
        <patternFill>
          <bgColor rgb="FFFFFF00"/>
        </patternFill>
      </fill>
      <border>
        <left style="thin"/>
        <right style="thin"/>
        <top style="thin"/>
        <bottom style="thin"/>
      </border>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dxf>
    <dxf>
      <font>
        <b val="0"/>
        <sz val="11"/>
      </font>
      <fill>
        <patternFill patternType="solid">
          <fgColor indexed="34"/>
          <bgColor indexed="13"/>
        </patternFill>
      </fill>
    </dxf>
    <dxf>
      <font>
        <b val="0"/>
        <strike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9"/>
      </font>
      <fill>
        <patternFill patternType="solid">
          <fgColor indexed="26"/>
          <bgColor indexed="9"/>
        </patternFill>
      </fill>
      <border>
        <left/>
        <right/>
        <top/>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10"/>
      </font>
      <fill>
        <patternFill patternType="solid">
          <fgColor indexed="31"/>
          <bgColor indexed="44"/>
        </patternFill>
      </fill>
    </dxf>
    <dxf>
      <font>
        <b val="0"/>
        <sz val="11"/>
        <color indexed="10"/>
      </font>
      <fill>
        <patternFill patternType="solid">
          <fgColor indexed="31"/>
          <bgColor indexed="44"/>
        </patternFill>
      </fill>
    </dxf>
    <dxf>
      <font>
        <b val="0"/>
        <sz val="11"/>
        <color indexed="10"/>
      </font>
      <fill>
        <patternFill patternType="solid">
          <fgColor indexed="31"/>
          <bgColor indexed="44"/>
        </patternFill>
      </fill>
    </dxf>
    <dxf>
      <font>
        <b val="0"/>
        <sz val="11"/>
        <color indexed="10"/>
      </font>
      <fill>
        <patternFill patternType="solid">
          <fgColor indexed="31"/>
          <bgColor indexed="44"/>
        </patternFill>
      </fill>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8"/>
      </font>
      <fill>
        <patternFill patternType="solid">
          <fgColor indexed="34"/>
          <bgColor indexed="13"/>
        </patternFill>
      </fill>
      <border>
        <left style="thin">
          <color indexed="8"/>
        </left>
        <right style="thin">
          <color indexed="8"/>
        </right>
        <top style="thin">
          <color indexed="8"/>
        </top>
        <bottom style="thin">
          <color indexed="8"/>
        </bottom>
      </border>
    </dxf>
    <dxf>
      <font>
        <b val="0"/>
        <sz val="11"/>
        <color indexed="10"/>
      </font>
      <fill>
        <patternFill patternType="solid">
          <fgColor indexed="31"/>
          <bgColor indexed="44"/>
        </patternFill>
      </fill>
    </dxf>
    <dxf>
      <font>
        <b val="0"/>
        <sz val="11"/>
        <color rgb="FFFF0000"/>
      </font>
      <fill>
        <patternFill patternType="solid">
          <fgColor rgb="FFCCCCFF"/>
          <bgColor rgb="FF99CCFF"/>
        </patternFill>
      </fill>
      <border/>
    </dxf>
    <dxf>
      <font>
        <b val="0"/>
        <sz val="11"/>
        <color rgb="FF000000"/>
      </font>
      <fill>
        <patternFill patternType="solid">
          <fgColor rgb="FFFFFF00"/>
          <bgColor rgb="FFFFFF00"/>
        </patternFill>
      </fill>
      <border>
        <left style="thin">
          <color rgb="FF000000"/>
        </left>
        <right style="thin">
          <color rgb="FF000000"/>
        </right>
        <top style="thin"/>
        <bottom style="thin">
          <color rgb="FF000000"/>
        </bottom>
      </border>
    </dxf>
    <dxf>
      <font>
        <b val="0"/>
        <sz val="11"/>
      </font>
      <fill>
        <patternFill patternType="solid">
          <fgColor rgb="FFFFFF00"/>
          <bgColor rgb="FFFFFF00"/>
        </patternFill>
      </fill>
      <border>
        <left style="thin">
          <color rgb="FF000000"/>
        </left>
        <right style="thin">
          <color rgb="FF000000"/>
        </right>
        <top style="thin"/>
        <bottom style="thin">
          <color rgb="FF000000"/>
        </bottom>
      </border>
    </dxf>
    <dxf>
      <font>
        <b val="0"/>
        <sz val="11"/>
        <color rgb="FFFFFFFF"/>
      </font>
      <fill>
        <patternFill patternType="solid">
          <fgColor rgb="FFFFFFCC"/>
          <bgColor rgb="FFFFFFFF"/>
        </patternFill>
      </fill>
      <border>
        <left>
          <color rgb="FF000000"/>
        </left>
        <right>
          <color rgb="FF000000"/>
        </right>
        <top>
          <color rgb="FF000000"/>
        </top>
        <bottom>
          <color rgb="FF000000"/>
        </bottom>
      </border>
    </dxf>
    <dxf>
      <font>
        <b val="0"/>
        <sz val="11"/>
      </font>
      <fill>
        <patternFill patternType="solid">
          <fgColor rgb="FFFFFF00"/>
          <bgColor rgb="FFFFFF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44</xdr:row>
      <xdr:rowOff>123825</xdr:rowOff>
    </xdr:from>
    <xdr:to>
      <xdr:col>24</xdr:col>
      <xdr:colOff>133350</xdr:colOff>
      <xdr:row>45</xdr:row>
      <xdr:rowOff>19050</xdr:rowOff>
    </xdr:to>
    <xdr:sp fLocksText="0">
      <xdr:nvSpPr>
        <xdr:cNvPr id="1" name="Text Box 1"/>
        <xdr:cNvSpPr txBox="1">
          <a:spLocks noChangeArrowheads="1"/>
        </xdr:cNvSpPr>
      </xdr:nvSpPr>
      <xdr:spPr>
        <a:xfrm>
          <a:off x="15535275" y="10182225"/>
          <a:ext cx="133350" cy="123825"/>
        </a:xfrm>
        <a:prstGeom prst="rect">
          <a:avLst/>
        </a:prstGeom>
        <a:noFill/>
        <a:ln w="9525" cmpd="sng">
          <a:noFill/>
        </a:ln>
      </xdr:spPr>
      <xdr:txBody>
        <a:bodyPr vertOverflow="clip" wrap="square" lIns="27360" tIns="1800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0</xdr:colOff>
      <xdr:row>44</xdr:row>
      <xdr:rowOff>123825</xdr:rowOff>
    </xdr:from>
    <xdr:to>
      <xdr:col>24</xdr:col>
      <xdr:colOff>133350</xdr:colOff>
      <xdr:row>45</xdr:row>
      <xdr:rowOff>19050</xdr:rowOff>
    </xdr:to>
    <xdr:sp fLocksText="0">
      <xdr:nvSpPr>
        <xdr:cNvPr id="2" name="Text Box 1"/>
        <xdr:cNvSpPr txBox="1">
          <a:spLocks noChangeArrowheads="1"/>
        </xdr:cNvSpPr>
      </xdr:nvSpPr>
      <xdr:spPr>
        <a:xfrm>
          <a:off x="15535275" y="10182225"/>
          <a:ext cx="133350" cy="123825"/>
        </a:xfrm>
        <a:prstGeom prst="rect">
          <a:avLst/>
        </a:prstGeom>
        <a:noFill/>
        <a:ln w="9525" cmpd="sng">
          <a:noFill/>
        </a:ln>
      </xdr:spPr>
      <xdr:txBody>
        <a:bodyPr vertOverflow="clip" wrap="square" lIns="27360" tIns="1800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mu.go.jp/toukei_toukatsu/index/seido/sangyo/H25index.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AP84"/>
  <sheetViews>
    <sheetView tabSelected="1" zoomScale="75" zoomScaleNormal="75" zoomScaleSheetLayoutView="85" workbookViewId="0" topLeftCell="A1">
      <selection activeCell="F8" sqref="F8:F9"/>
    </sheetView>
  </sheetViews>
  <sheetFormatPr defaultColWidth="9.00390625" defaultRowHeight="18" customHeight="1"/>
  <cols>
    <col min="1" max="2" width="3.625" style="1" customWidth="1"/>
    <col min="3" max="3" width="10.50390625" style="1" customWidth="1"/>
    <col min="4" max="4" width="10.125" style="1" customWidth="1"/>
    <col min="5" max="8" width="8.625" style="1" customWidth="1"/>
    <col min="9" max="10" width="9.625" style="1" customWidth="1"/>
    <col min="11" max="11" width="9.625" style="2" customWidth="1"/>
    <col min="12" max="12" width="8.625" style="1" customWidth="1"/>
    <col min="13" max="18" width="8.625" style="2" customWidth="1"/>
    <col min="19" max="19" width="5.625" style="2" customWidth="1"/>
    <col min="20" max="20" width="5.625" style="1" customWidth="1"/>
    <col min="21" max="21" width="4.625" style="1" customWidth="1"/>
    <col min="22" max="22" width="19.125" style="1" customWidth="1"/>
    <col min="23" max="23" width="11.625" style="1" customWidth="1"/>
    <col min="24" max="24" width="5.625" style="1" customWidth="1"/>
    <col min="25" max="30" width="9.125" style="1" customWidth="1"/>
    <col min="31" max="32" width="7.625" style="1" customWidth="1"/>
    <col min="33" max="34" width="5.625" style="1" customWidth="1"/>
    <col min="35" max="36" width="9.00390625" style="1" customWidth="1"/>
    <col min="37" max="37" width="5.625" style="1" customWidth="1"/>
    <col min="38" max="38" width="9.00390625" style="1" customWidth="1"/>
    <col min="39" max="39" width="11.625" style="1" customWidth="1"/>
    <col min="40" max="40" width="9.00390625" style="1" customWidth="1"/>
    <col min="41" max="41" width="11.625" style="1" customWidth="1"/>
    <col min="42" max="42" width="5.625" style="1" customWidth="1"/>
    <col min="43" max="16384" width="9.00390625" style="1" customWidth="1"/>
  </cols>
  <sheetData>
    <row r="1" spans="1:42" ht="18" customHeight="1" thickBot="1">
      <c r="A1" s="3"/>
      <c r="B1" s="4"/>
      <c r="C1" s="4"/>
      <c r="D1" s="4"/>
      <c r="E1" s="4"/>
      <c r="F1" s="4"/>
      <c r="G1" s="4"/>
      <c r="H1" s="4"/>
      <c r="I1" s="4"/>
      <c r="J1" s="4"/>
      <c r="K1" s="5"/>
      <c r="L1" s="4"/>
      <c r="M1" s="5"/>
      <c r="N1" s="5"/>
      <c r="O1" s="5"/>
      <c r="P1" s="5"/>
      <c r="Q1" s="5"/>
      <c r="R1" s="5"/>
      <c r="S1" s="5"/>
      <c r="T1" s="6"/>
      <c r="U1" s="6"/>
      <c r="V1" s="6"/>
      <c r="W1" s="6"/>
      <c r="X1" s="6"/>
      <c r="Y1" s="6"/>
      <c r="Z1" s="6"/>
      <c r="AA1" s="6"/>
      <c r="AB1" s="6"/>
      <c r="AC1" s="6"/>
      <c r="AD1" s="6"/>
      <c r="AE1" s="6"/>
      <c r="AF1" s="6"/>
      <c r="AG1" s="6"/>
      <c r="AH1" s="7"/>
      <c r="AI1" s="7"/>
      <c r="AJ1" s="7"/>
      <c r="AK1" s="7"/>
      <c r="AL1" s="7"/>
      <c r="AM1" s="7"/>
      <c r="AN1" s="7"/>
      <c r="AO1" s="7"/>
      <c r="AP1" s="7"/>
    </row>
    <row r="2" spans="1:42" ht="18" customHeight="1" thickBot="1" thickTop="1">
      <c r="A2" s="4"/>
      <c r="B2" s="319" t="s">
        <v>0</v>
      </c>
      <c r="C2" s="319"/>
      <c r="D2" s="319"/>
      <c r="E2" s="319"/>
      <c r="F2" s="8"/>
      <c r="G2" s="9" t="s">
        <v>1</v>
      </c>
      <c r="H2" s="10"/>
      <c r="I2" s="11" t="s">
        <v>2</v>
      </c>
      <c r="J2" s="12"/>
      <c r="K2" s="13"/>
      <c r="L2" s="12"/>
      <c r="M2" s="13"/>
      <c r="N2" s="13"/>
      <c r="O2" s="13"/>
      <c r="P2" s="13"/>
      <c r="Q2" s="13"/>
      <c r="R2" s="13"/>
      <c r="S2" s="14"/>
      <c r="T2" s="6"/>
      <c r="U2" s="15" t="s">
        <v>1</v>
      </c>
      <c r="V2" s="16"/>
      <c r="W2" s="17" t="s">
        <v>3</v>
      </c>
      <c r="X2" s="6"/>
      <c r="Y2" s="6"/>
      <c r="Z2" s="6"/>
      <c r="AA2" s="6"/>
      <c r="AB2" s="6"/>
      <c r="AC2" s="6"/>
      <c r="AD2" s="6"/>
      <c r="AE2" s="6"/>
      <c r="AF2" s="6"/>
      <c r="AG2" s="6"/>
      <c r="AH2" s="7"/>
      <c r="AI2" s="7"/>
      <c r="AJ2" s="7"/>
      <c r="AK2" s="7"/>
      <c r="AL2" s="7"/>
      <c r="AM2" s="7"/>
      <c r="AN2" s="7"/>
      <c r="AO2" s="7"/>
      <c r="AP2" s="7"/>
    </row>
    <row r="3" spans="1:42" ht="18" customHeight="1" thickBot="1" thickTop="1">
      <c r="A3" s="4"/>
      <c r="B3" s="319"/>
      <c r="C3" s="319"/>
      <c r="D3" s="319"/>
      <c r="E3" s="319"/>
      <c r="F3" s="8"/>
      <c r="G3" s="9" t="s">
        <v>1</v>
      </c>
      <c r="H3" s="18" t="s">
        <v>4</v>
      </c>
      <c r="I3" s="19"/>
      <c r="J3" s="12"/>
      <c r="K3" s="13"/>
      <c r="L3" s="12"/>
      <c r="M3" s="13"/>
      <c r="N3" s="13"/>
      <c r="O3" s="13"/>
      <c r="P3" s="13"/>
      <c r="Q3" s="13"/>
      <c r="R3" s="13"/>
      <c r="S3" s="14"/>
      <c r="T3" s="6"/>
      <c r="U3" s="15" t="s">
        <v>1</v>
      </c>
      <c r="V3" s="17" t="s">
        <v>5</v>
      </c>
      <c r="W3" s="6"/>
      <c r="X3" s="6"/>
      <c r="Y3" s="6"/>
      <c r="Z3" s="6"/>
      <c r="AA3" s="6"/>
      <c r="AB3" s="6"/>
      <c r="AC3" s="6"/>
      <c r="AD3" s="6"/>
      <c r="AE3" s="6"/>
      <c r="AF3" s="6"/>
      <c r="AG3" s="6"/>
      <c r="AH3" s="7"/>
      <c r="AI3" s="7"/>
      <c r="AJ3" s="7"/>
      <c r="AK3" s="7"/>
      <c r="AL3" s="7"/>
      <c r="AM3" s="7"/>
      <c r="AN3" s="7"/>
      <c r="AO3" s="7"/>
      <c r="AP3" s="7"/>
    </row>
    <row r="4" spans="1:42" ht="18" customHeight="1" thickTop="1">
      <c r="A4" s="4"/>
      <c r="B4" s="8"/>
      <c r="C4" s="8"/>
      <c r="D4" s="8"/>
      <c r="E4" s="8"/>
      <c r="F4" s="8"/>
      <c r="G4" s="9"/>
      <c r="H4" s="20"/>
      <c r="I4" s="21"/>
      <c r="J4" s="21"/>
      <c r="K4" s="21"/>
      <c r="L4" s="22"/>
      <c r="M4" s="5"/>
      <c r="N4" s="5"/>
      <c r="O4" s="5"/>
      <c r="P4" s="5"/>
      <c r="Q4" s="5"/>
      <c r="R4" s="5"/>
      <c r="S4" s="5"/>
      <c r="T4" s="6"/>
      <c r="U4" s="15" t="s">
        <v>1</v>
      </c>
      <c r="V4" s="17" t="s">
        <v>6</v>
      </c>
      <c r="W4" s="6"/>
      <c r="X4" s="6"/>
      <c r="Y4" s="6"/>
      <c r="Z4" s="6"/>
      <c r="AA4" s="6"/>
      <c r="AB4" s="6"/>
      <c r="AC4" s="6"/>
      <c r="AD4" s="6"/>
      <c r="AE4" s="6"/>
      <c r="AF4" s="6"/>
      <c r="AG4" s="6"/>
      <c r="AH4" s="7"/>
      <c r="AI4" s="7"/>
      <c r="AJ4" s="7"/>
      <c r="AK4" s="7"/>
      <c r="AL4" s="7"/>
      <c r="AM4" s="7"/>
      <c r="AN4" s="7"/>
      <c r="AO4" s="7"/>
      <c r="AP4" s="7"/>
    </row>
    <row r="5" spans="1:42" ht="18" customHeight="1">
      <c r="A5" s="4"/>
      <c r="B5" s="8"/>
      <c r="C5" s="8"/>
      <c r="D5" s="8"/>
      <c r="E5" s="8"/>
      <c r="F5" s="8"/>
      <c r="G5" s="9"/>
      <c r="H5" s="20"/>
      <c r="I5" s="21"/>
      <c r="J5" s="21"/>
      <c r="K5" s="21"/>
      <c r="L5" s="22"/>
      <c r="M5" s="5"/>
      <c r="N5" s="5"/>
      <c r="O5" s="5"/>
      <c r="P5" s="5"/>
      <c r="Q5" s="5"/>
      <c r="R5" s="5"/>
      <c r="S5" s="5"/>
      <c r="T5" s="6"/>
      <c r="U5" s="6"/>
      <c r="V5" s="6"/>
      <c r="W5" s="6"/>
      <c r="X5" s="6"/>
      <c r="Y5" s="6"/>
      <c r="Z5" s="6"/>
      <c r="AA5" s="6"/>
      <c r="AB5" s="6"/>
      <c r="AC5" s="6"/>
      <c r="AD5" s="6"/>
      <c r="AE5" s="6"/>
      <c r="AF5" s="6"/>
      <c r="AG5" s="6"/>
      <c r="AH5" s="7"/>
      <c r="AI5" s="7"/>
      <c r="AJ5" s="7"/>
      <c r="AK5" s="7"/>
      <c r="AL5" s="7"/>
      <c r="AM5" s="7"/>
      <c r="AN5" s="7"/>
      <c r="AO5" s="7"/>
      <c r="AP5" s="7"/>
    </row>
    <row r="6" spans="1:42" ht="18" customHeight="1" thickBot="1">
      <c r="A6" s="4"/>
      <c r="B6" s="8"/>
      <c r="C6" s="8"/>
      <c r="D6" s="8"/>
      <c r="E6" s="8"/>
      <c r="F6" s="8"/>
      <c r="G6" s="9"/>
      <c r="H6" s="23"/>
      <c r="I6" s="23"/>
      <c r="J6" s="23"/>
      <c r="K6" s="23"/>
      <c r="L6" s="23"/>
      <c r="M6" s="23"/>
      <c r="N6" s="23"/>
      <c r="O6" s="23"/>
      <c r="P6" s="23"/>
      <c r="Q6" s="23"/>
      <c r="R6" s="23"/>
      <c r="S6" s="5"/>
      <c r="T6" s="6"/>
      <c r="U6" s="320" t="str">
        <f>IF($E$11=2,"エネルギー起源二酸化炭素排出量算定書等（事業所用）","エネルギー起源二酸化炭素排出量算定書等（事業者用）")</f>
        <v>エネルギー起源二酸化炭素排出量算定書等（事業者用）</v>
      </c>
      <c r="V6" s="320"/>
      <c r="W6" s="320"/>
      <c r="X6" s="320"/>
      <c r="Y6" s="320"/>
      <c r="Z6" s="320"/>
      <c r="AA6" s="320"/>
      <c r="AB6" s="320"/>
      <c r="AC6" s="320"/>
      <c r="AD6" s="320"/>
      <c r="AE6" s="24"/>
      <c r="AF6" s="25" t="s">
        <v>186</v>
      </c>
      <c r="AG6" s="6"/>
      <c r="AH6" s="7"/>
      <c r="AI6" s="7"/>
      <c r="AJ6" s="7"/>
      <c r="AK6" s="7"/>
      <c r="AL6" s="7"/>
      <c r="AM6" s="7"/>
      <c r="AN6" s="7"/>
      <c r="AO6" s="7"/>
      <c r="AP6" s="7"/>
    </row>
    <row r="7" spans="1:42" ht="18" customHeight="1">
      <c r="A7" s="4"/>
      <c r="B7" s="8"/>
      <c r="C7" s="8"/>
      <c r="D7" s="8"/>
      <c r="E7" s="8"/>
      <c r="F7" s="8"/>
      <c r="G7" s="9"/>
      <c r="H7" s="18"/>
      <c r="I7" s="8"/>
      <c r="J7" s="8"/>
      <c r="K7" s="8"/>
      <c r="L7" s="4"/>
      <c r="M7" s="5"/>
      <c r="N7" s="5"/>
      <c r="O7" s="5"/>
      <c r="P7" s="5"/>
      <c r="Q7" s="5"/>
      <c r="R7" s="5"/>
      <c r="S7" s="5"/>
      <c r="T7" s="6"/>
      <c r="U7" s="321" t="str">
        <f>IF(E11=2,"事業所名","事業者名")</f>
        <v>事業者名</v>
      </c>
      <c r="V7" s="321"/>
      <c r="W7" s="321"/>
      <c r="X7" s="321"/>
      <c r="Y7" s="322">
        <f>IF(E11="","","　"&amp;J11)</f>
      </c>
      <c r="Z7" s="322"/>
      <c r="AA7" s="322"/>
      <c r="AB7" s="322"/>
      <c r="AC7" s="322"/>
      <c r="AD7" s="322"/>
      <c r="AE7" s="322"/>
      <c r="AF7" s="322"/>
      <c r="AG7" s="6"/>
      <c r="AH7" s="7"/>
      <c r="AI7" s="7"/>
      <c r="AJ7" s="7"/>
      <c r="AK7" s="7"/>
      <c r="AL7" s="7"/>
      <c r="AM7" s="7"/>
      <c r="AN7" s="7"/>
      <c r="AO7" s="7"/>
      <c r="AP7" s="7"/>
    </row>
    <row r="8" spans="1:42" ht="18" customHeight="1" thickBot="1">
      <c r="A8" s="4"/>
      <c r="B8" s="326" t="s">
        <v>7</v>
      </c>
      <c r="C8" s="326"/>
      <c r="D8" s="326"/>
      <c r="E8" s="327" t="s">
        <v>183</v>
      </c>
      <c r="F8" s="328">
        <v>4</v>
      </c>
      <c r="G8" s="329" t="s">
        <v>8</v>
      </c>
      <c r="H8" s="323" t="s">
        <v>169</v>
      </c>
      <c r="I8" s="323"/>
      <c r="J8" s="323"/>
      <c r="K8" s="323"/>
      <c r="L8" s="323"/>
      <c r="M8" s="323"/>
      <c r="N8" s="323"/>
      <c r="O8" s="323"/>
      <c r="P8" s="323"/>
      <c r="Q8" s="323"/>
      <c r="R8" s="323"/>
      <c r="S8" s="323"/>
      <c r="T8" s="6"/>
      <c r="U8" s="324" t="s">
        <v>9</v>
      </c>
      <c r="V8" s="324"/>
      <c r="W8" s="324"/>
      <c r="X8" s="324"/>
      <c r="Y8" s="27" t="s">
        <v>184</v>
      </c>
      <c r="Z8" s="28">
        <f>IF(F8="","",F8)</f>
        <v>4</v>
      </c>
      <c r="AA8" s="325" t="s">
        <v>10</v>
      </c>
      <c r="AB8" s="325"/>
      <c r="AC8" s="325"/>
      <c r="AD8" s="325"/>
      <c r="AE8" s="325"/>
      <c r="AF8" s="325"/>
      <c r="AG8" s="6"/>
      <c r="AH8" s="7"/>
      <c r="AI8" s="7"/>
      <c r="AJ8" s="7"/>
      <c r="AK8" s="7"/>
      <c r="AL8" s="7"/>
      <c r="AM8" s="7"/>
      <c r="AN8" s="7"/>
      <c r="AO8" s="7"/>
      <c r="AP8" s="7"/>
    </row>
    <row r="9" spans="1:42" ht="18" customHeight="1" thickBot="1">
      <c r="A9" s="4"/>
      <c r="B9" s="326"/>
      <c r="C9" s="326"/>
      <c r="D9" s="326"/>
      <c r="E9" s="327"/>
      <c r="F9" s="328"/>
      <c r="G9" s="329"/>
      <c r="H9" s="323"/>
      <c r="I9" s="323"/>
      <c r="J9" s="323"/>
      <c r="K9" s="323"/>
      <c r="L9" s="323"/>
      <c r="M9" s="323"/>
      <c r="N9" s="323"/>
      <c r="O9" s="323"/>
      <c r="P9" s="323"/>
      <c r="Q9" s="323"/>
      <c r="R9" s="323"/>
      <c r="S9" s="323"/>
      <c r="T9" s="6"/>
      <c r="U9" s="29"/>
      <c r="V9" s="29"/>
      <c r="W9" s="29"/>
      <c r="X9" s="29"/>
      <c r="Y9" s="30"/>
      <c r="Z9" s="24"/>
      <c r="AA9" s="31"/>
      <c r="AB9" s="31"/>
      <c r="AC9" s="31"/>
      <c r="AD9" s="31"/>
      <c r="AE9" s="31"/>
      <c r="AF9" s="31"/>
      <c r="AG9" s="6"/>
      <c r="AH9" s="7"/>
      <c r="AI9" s="7"/>
      <c r="AJ9" s="7"/>
      <c r="AK9" s="7"/>
      <c r="AL9" s="7"/>
      <c r="AM9" s="7"/>
      <c r="AN9" s="7"/>
      <c r="AO9" s="7"/>
      <c r="AP9" s="7"/>
    </row>
    <row r="10" spans="1:42" ht="18" customHeight="1" thickBot="1">
      <c r="A10" s="4"/>
      <c r="B10" s="4"/>
      <c r="C10" s="4"/>
      <c r="D10" s="4"/>
      <c r="E10" s="4"/>
      <c r="F10" s="12"/>
      <c r="G10" s="4"/>
      <c r="H10" s="4"/>
      <c r="I10" s="4"/>
      <c r="J10" s="32">
        <f>IF($E$11=1,"(事業者名)",IF(E11=2,"(事業所名)",""))</f>
      </c>
      <c r="K10" s="13"/>
      <c r="L10" s="4"/>
      <c r="M10" s="5"/>
      <c r="N10" s="5"/>
      <c r="O10" s="5"/>
      <c r="P10" s="5"/>
      <c r="Q10" s="5"/>
      <c r="R10" s="5"/>
      <c r="S10" s="5"/>
      <c r="T10" s="6"/>
      <c r="U10" s="339" t="s">
        <v>11</v>
      </c>
      <c r="V10" s="339"/>
      <c r="W10" s="33"/>
      <c r="X10" s="34"/>
      <c r="Y10" s="340" t="s">
        <v>12</v>
      </c>
      <c r="Z10" s="340"/>
      <c r="AA10" s="340"/>
      <c r="AB10" s="341" t="s">
        <v>13</v>
      </c>
      <c r="AC10" s="341"/>
      <c r="AD10" s="341"/>
      <c r="AE10" s="35" t="s">
        <v>14</v>
      </c>
      <c r="AF10" s="36" t="s">
        <v>15</v>
      </c>
      <c r="AG10" s="6"/>
      <c r="AH10" s="7"/>
      <c r="AI10" s="332" t="s">
        <v>16</v>
      </c>
      <c r="AJ10" s="332"/>
      <c r="AK10" s="7"/>
      <c r="AL10" s="332" t="s">
        <v>17</v>
      </c>
      <c r="AM10" s="332"/>
      <c r="AN10" s="7"/>
      <c r="AO10" s="7"/>
      <c r="AP10" s="7"/>
    </row>
    <row r="11" spans="1:42" ht="18" customHeight="1" thickBot="1" thickTop="1">
      <c r="A11" s="4"/>
      <c r="B11" s="37" t="s">
        <v>18</v>
      </c>
      <c r="C11" s="38"/>
      <c r="D11" s="4"/>
      <c r="E11" s="39"/>
      <c r="F11" s="4" t="s">
        <v>19</v>
      </c>
      <c r="G11" s="12"/>
      <c r="H11" s="4" t="s">
        <v>20</v>
      </c>
      <c r="I11" s="9"/>
      <c r="J11" s="334"/>
      <c r="K11" s="335"/>
      <c r="L11" s="335"/>
      <c r="M11" s="335"/>
      <c r="N11" s="335"/>
      <c r="O11" s="335"/>
      <c r="P11" s="336"/>
      <c r="Q11" s="318"/>
      <c r="R11" s="318"/>
      <c r="S11" s="5"/>
      <c r="T11" s="6"/>
      <c r="U11" s="40" t="s">
        <v>21</v>
      </c>
      <c r="V11" s="41" t="s">
        <v>22</v>
      </c>
      <c r="W11" s="42" t="s">
        <v>23</v>
      </c>
      <c r="X11" s="43" t="s">
        <v>24</v>
      </c>
      <c r="Y11" s="44" t="s">
        <v>25</v>
      </c>
      <c r="Z11" s="42" t="s">
        <v>14</v>
      </c>
      <c r="AA11" s="45" t="s">
        <v>26</v>
      </c>
      <c r="AB11" s="44" t="s">
        <v>25</v>
      </c>
      <c r="AC11" s="41" t="s">
        <v>14</v>
      </c>
      <c r="AD11" s="46" t="s">
        <v>26</v>
      </c>
      <c r="AE11" s="47" t="s">
        <v>27</v>
      </c>
      <c r="AF11" s="48" t="s">
        <v>28</v>
      </c>
      <c r="AG11" s="6"/>
      <c r="AH11" s="7"/>
      <c r="AI11" s="332"/>
      <c r="AJ11" s="332"/>
      <c r="AK11" s="7"/>
      <c r="AL11" s="332"/>
      <c r="AM11" s="332"/>
      <c r="AN11" s="7"/>
      <c r="AO11" s="7"/>
      <c r="AP11" s="7"/>
    </row>
    <row r="12" spans="1:42" ht="18" customHeight="1" thickBot="1" thickTop="1">
      <c r="A12" s="12"/>
      <c r="B12" s="12"/>
      <c r="C12" s="12"/>
      <c r="D12" s="12"/>
      <c r="E12" s="12"/>
      <c r="F12" s="12"/>
      <c r="G12" s="12"/>
      <c r="H12" s="12"/>
      <c r="I12" s="12"/>
      <c r="J12" s="12"/>
      <c r="K12" s="13"/>
      <c r="L12" s="12"/>
      <c r="M12" s="13"/>
      <c r="N12" s="13"/>
      <c r="O12" s="13"/>
      <c r="P12" s="13"/>
      <c r="Q12" s="13"/>
      <c r="R12" s="13"/>
      <c r="S12" s="13"/>
      <c r="T12" s="6"/>
      <c r="U12" s="49"/>
      <c r="V12" s="50"/>
      <c r="W12" s="50"/>
      <c r="X12" s="51"/>
      <c r="Y12" s="52"/>
      <c r="Z12" s="50" t="s">
        <v>29</v>
      </c>
      <c r="AA12" s="53" t="s">
        <v>30</v>
      </c>
      <c r="AB12" s="52"/>
      <c r="AC12" s="50" t="s">
        <v>29</v>
      </c>
      <c r="AD12" s="51" t="s">
        <v>30</v>
      </c>
      <c r="AE12" s="54" t="s">
        <v>28</v>
      </c>
      <c r="AF12" s="55"/>
      <c r="AG12" s="6"/>
      <c r="AH12" s="7"/>
      <c r="AI12" s="332"/>
      <c r="AJ12" s="332"/>
      <c r="AK12" s="7"/>
      <c r="AL12" s="332"/>
      <c r="AM12" s="332"/>
      <c r="AN12" s="7"/>
      <c r="AO12" s="7"/>
      <c r="AP12" s="7"/>
    </row>
    <row r="13" spans="1:42" ht="18" customHeight="1" thickTop="1">
      <c r="A13" s="12"/>
      <c r="B13" s="12"/>
      <c r="C13" s="12"/>
      <c r="D13" s="12"/>
      <c r="E13" s="12"/>
      <c r="F13" s="12"/>
      <c r="G13" s="12"/>
      <c r="H13" s="12"/>
      <c r="I13" s="12"/>
      <c r="J13" s="12"/>
      <c r="K13" s="13"/>
      <c r="L13" s="12"/>
      <c r="M13" s="13"/>
      <c r="N13" s="13"/>
      <c r="O13" s="13"/>
      <c r="P13" s="13"/>
      <c r="Q13" s="13"/>
      <c r="R13" s="13"/>
      <c r="S13" s="13"/>
      <c r="T13" s="6"/>
      <c r="U13" s="56">
        <v>1</v>
      </c>
      <c r="V13" s="57" t="s">
        <v>31</v>
      </c>
      <c r="W13" s="58"/>
      <c r="X13" s="59" t="s">
        <v>32</v>
      </c>
      <c r="Y13" s="60"/>
      <c r="Z13" s="61">
        <f aca="true" t="shared" si="0" ref="Z13:Z35">IF(Y13="","",ROUND(Y13*AE13,0))</f>
      </c>
      <c r="AA13" s="62">
        <f aca="true" t="shared" si="1" ref="AA13:AA35">IF(Y13="","",Y13*AE13*AF13*44/12)</f>
      </c>
      <c r="AB13" s="63"/>
      <c r="AC13" s="61">
        <f aca="true" t="shared" si="2" ref="AC13:AC35">IF(AB13="","",ROUND(AB13*AE13,0))</f>
      </c>
      <c r="AD13" s="62">
        <f aca="true" t="shared" si="3" ref="AD13:AD35">IF(AB13="","",AB13*AE13*AF13*44/12)</f>
      </c>
      <c r="AE13" s="64">
        <f aca="true" t="shared" si="4" ref="AE13:AE35">IF(AND(Y13="",AB13=""),"",AI13)</f>
      </c>
      <c r="AF13" s="65">
        <f aca="true" t="shared" si="5" ref="AF13:AF35">IF(AND(Y13="",AB13=""),"",AL13)</f>
      </c>
      <c r="AG13" s="6"/>
      <c r="AH13" s="7"/>
      <c r="AI13" s="66">
        <v>38.2</v>
      </c>
      <c r="AJ13" s="67" t="s">
        <v>33</v>
      </c>
      <c r="AK13" s="7"/>
      <c r="AL13" s="66">
        <v>0.0187</v>
      </c>
      <c r="AM13" s="67" t="s">
        <v>34</v>
      </c>
      <c r="AN13" s="7"/>
      <c r="AO13" s="7"/>
      <c r="AP13" s="7"/>
    </row>
    <row r="14" spans="1:42" ht="18" customHeight="1">
      <c r="A14" s="12"/>
      <c r="B14" s="37" t="s">
        <v>35</v>
      </c>
      <c r="C14" s="37"/>
      <c r="D14" s="12"/>
      <c r="E14" s="12"/>
      <c r="F14" s="12"/>
      <c r="G14" s="12"/>
      <c r="H14" s="12"/>
      <c r="I14" s="12"/>
      <c r="J14" s="12"/>
      <c r="K14" s="13"/>
      <c r="L14" s="12"/>
      <c r="M14" s="13"/>
      <c r="N14" s="13"/>
      <c r="O14" s="13"/>
      <c r="P14" s="13"/>
      <c r="Q14" s="13"/>
      <c r="R14" s="13"/>
      <c r="S14" s="13"/>
      <c r="T14" s="6"/>
      <c r="U14" s="68">
        <v>2</v>
      </c>
      <c r="V14" s="69" t="s">
        <v>36</v>
      </c>
      <c r="W14" s="70"/>
      <c r="X14" s="71" t="s">
        <v>32</v>
      </c>
      <c r="Y14" s="60"/>
      <c r="Z14" s="61">
        <f t="shared" si="0"/>
      </c>
      <c r="AA14" s="62">
        <f t="shared" si="1"/>
      </c>
      <c r="AB14" s="63"/>
      <c r="AC14" s="61">
        <f t="shared" si="2"/>
      </c>
      <c r="AD14" s="62">
        <f t="shared" si="3"/>
      </c>
      <c r="AE14" s="64">
        <f t="shared" si="4"/>
      </c>
      <c r="AF14" s="65">
        <f t="shared" si="5"/>
      </c>
      <c r="AG14" s="6"/>
      <c r="AH14" s="7"/>
      <c r="AI14" s="72">
        <v>35.3</v>
      </c>
      <c r="AJ14" s="73" t="s">
        <v>33</v>
      </c>
      <c r="AK14" s="7"/>
      <c r="AL14" s="72">
        <v>0.0184</v>
      </c>
      <c r="AM14" s="73" t="s">
        <v>34</v>
      </c>
      <c r="AN14" s="7"/>
      <c r="AO14" s="7"/>
      <c r="AP14" s="7"/>
    </row>
    <row r="15" spans="1:42" ht="18" customHeight="1">
      <c r="A15" s="4"/>
      <c r="B15" s="4"/>
      <c r="C15" s="4"/>
      <c r="D15" s="5"/>
      <c r="E15" s="4"/>
      <c r="F15" s="4"/>
      <c r="G15" s="4"/>
      <c r="H15" s="4"/>
      <c r="I15" s="4"/>
      <c r="J15" s="5"/>
      <c r="K15" s="13"/>
      <c r="L15" s="12"/>
      <c r="M15" s="13"/>
      <c r="N15" s="5"/>
      <c r="O15" s="5"/>
      <c r="P15" s="5"/>
      <c r="Q15" s="5"/>
      <c r="R15" s="5"/>
      <c r="S15" s="5"/>
      <c r="T15" s="6"/>
      <c r="U15" s="68">
        <v>3</v>
      </c>
      <c r="V15" s="69" t="s">
        <v>38</v>
      </c>
      <c r="W15" s="70"/>
      <c r="X15" s="71" t="s">
        <v>32</v>
      </c>
      <c r="Y15" s="60"/>
      <c r="Z15" s="61">
        <f t="shared" si="0"/>
      </c>
      <c r="AA15" s="62">
        <f t="shared" si="1"/>
      </c>
      <c r="AB15" s="63"/>
      <c r="AC15" s="61">
        <f t="shared" si="2"/>
      </c>
      <c r="AD15" s="62">
        <f t="shared" si="3"/>
      </c>
      <c r="AE15" s="64">
        <f t="shared" si="4"/>
      </c>
      <c r="AF15" s="65">
        <f t="shared" si="5"/>
      </c>
      <c r="AG15" s="6"/>
      <c r="AH15" s="7"/>
      <c r="AI15" s="72">
        <v>34.6</v>
      </c>
      <c r="AJ15" s="73" t="s">
        <v>33</v>
      </c>
      <c r="AK15" s="7"/>
      <c r="AL15" s="72">
        <v>0.0183</v>
      </c>
      <c r="AM15" s="73" t="s">
        <v>34</v>
      </c>
      <c r="AN15" s="7"/>
      <c r="AO15" s="7"/>
      <c r="AP15" s="7"/>
    </row>
    <row r="16" spans="1:42" ht="18" customHeight="1">
      <c r="A16" s="4"/>
      <c r="B16" s="4" t="s">
        <v>156</v>
      </c>
      <c r="C16" s="4"/>
      <c r="D16" s="39"/>
      <c r="E16" s="4" t="s">
        <v>180</v>
      </c>
      <c r="F16" s="4"/>
      <c r="G16" s="9"/>
      <c r="H16" s="75"/>
      <c r="I16" s="4"/>
      <c r="J16" s="4"/>
      <c r="K16" s="13"/>
      <c r="L16" s="12"/>
      <c r="M16" s="13"/>
      <c r="N16" s="284"/>
      <c r="O16" s="284"/>
      <c r="P16" s="284"/>
      <c r="Q16" s="284"/>
      <c r="R16" s="284"/>
      <c r="S16" s="9"/>
      <c r="T16" s="6"/>
      <c r="U16" s="68">
        <v>4</v>
      </c>
      <c r="V16" s="69" t="s">
        <v>39</v>
      </c>
      <c r="W16" s="70"/>
      <c r="X16" s="71" t="s">
        <v>32</v>
      </c>
      <c r="Y16" s="60"/>
      <c r="Z16" s="61">
        <f t="shared" si="0"/>
      </c>
      <c r="AA16" s="62">
        <f t="shared" si="1"/>
      </c>
      <c r="AB16" s="63"/>
      <c r="AC16" s="61">
        <f t="shared" si="2"/>
      </c>
      <c r="AD16" s="62">
        <f t="shared" si="3"/>
      </c>
      <c r="AE16" s="64">
        <f t="shared" si="4"/>
      </c>
      <c r="AF16" s="65">
        <f t="shared" si="5"/>
      </c>
      <c r="AG16" s="6"/>
      <c r="AH16" s="7"/>
      <c r="AI16" s="72">
        <v>33.6</v>
      </c>
      <c r="AJ16" s="73" t="s">
        <v>33</v>
      </c>
      <c r="AK16" s="7"/>
      <c r="AL16" s="72">
        <v>0.0182</v>
      </c>
      <c r="AM16" s="73" t="s">
        <v>34</v>
      </c>
      <c r="AN16" s="7"/>
      <c r="AO16" s="7"/>
      <c r="AP16" s="7"/>
    </row>
    <row r="17" spans="1:42" ht="18" customHeight="1">
      <c r="A17" s="4"/>
      <c r="B17" s="4"/>
      <c r="C17" s="4"/>
      <c r="D17" s="5"/>
      <c r="E17" s="4" t="s">
        <v>181</v>
      </c>
      <c r="F17" s="4"/>
      <c r="G17" s="9"/>
      <c r="H17" s="4"/>
      <c r="I17" s="4"/>
      <c r="J17" s="5"/>
      <c r="K17" s="78"/>
      <c r="L17" s="12"/>
      <c r="M17" s="5"/>
      <c r="N17" s="12"/>
      <c r="O17" s="12"/>
      <c r="P17" s="12"/>
      <c r="Q17" s="12"/>
      <c r="R17" s="12"/>
      <c r="S17" s="12"/>
      <c r="T17" s="6"/>
      <c r="U17" s="68">
        <v>5</v>
      </c>
      <c r="V17" s="69" t="s">
        <v>40</v>
      </c>
      <c r="W17" s="70"/>
      <c r="X17" s="71" t="s">
        <v>32</v>
      </c>
      <c r="Y17" s="60"/>
      <c r="Z17" s="61">
        <f t="shared" si="0"/>
      </c>
      <c r="AA17" s="62">
        <f t="shared" si="1"/>
      </c>
      <c r="AB17" s="63"/>
      <c r="AC17" s="61">
        <f t="shared" si="2"/>
      </c>
      <c r="AD17" s="62">
        <f t="shared" si="3"/>
      </c>
      <c r="AE17" s="64">
        <f t="shared" si="4"/>
      </c>
      <c r="AF17" s="65">
        <f t="shared" si="5"/>
      </c>
      <c r="AG17" s="6"/>
      <c r="AH17" s="7"/>
      <c r="AI17" s="72">
        <v>36.7</v>
      </c>
      <c r="AJ17" s="73" t="s">
        <v>33</v>
      </c>
      <c r="AK17" s="7"/>
      <c r="AL17" s="72">
        <v>0.0185</v>
      </c>
      <c r="AM17" s="73" t="s">
        <v>34</v>
      </c>
      <c r="AN17" s="7"/>
      <c r="AO17" s="7"/>
      <c r="AP17" s="7"/>
    </row>
    <row r="18" spans="1:42" ht="18" customHeight="1">
      <c r="A18" s="4"/>
      <c r="B18" s="4"/>
      <c r="C18" s="4"/>
      <c r="D18" s="5"/>
      <c r="E18" s="4" t="s">
        <v>182</v>
      </c>
      <c r="F18" s="4"/>
      <c r="G18" s="9"/>
      <c r="H18" s="4"/>
      <c r="I18" s="4"/>
      <c r="J18" s="5"/>
      <c r="K18" s="78"/>
      <c r="L18" s="12"/>
      <c r="M18" s="5"/>
      <c r="N18" s="12"/>
      <c r="O18" s="12"/>
      <c r="P18" s="12"/>
      <c r="Q18" s="12"/>
      <c r="R18" s="12"/>
      <c r="S18" s="12"/>
      <c r="T18" s="6"/>
      <c r="U18" s="68">
        <v>6</v>
      </c>
      <c r="V18" s="69" t="s">
        <v>41</v>
      </c>
      <c r="W18" s="70"/>
      <c r="X18" s="71" t="s">
        <v>32</v>
      </c>
      <c r="Y18" s="60"/>
      <c r="Z18" s="61">
        <f t="shared" si="0"/>
      </c>
      <c r="AA18" s="62">
        <f t="shared" si="1"/>
      </c>
      <c r="AB18" s="63"/>
      <c r="AC18" s="61">
        <f t="shared" si="2"/>
      </c>
      <c r="AD18" s="62">
        <f t="shared" si="3"/>
      </c>
      <c r="AE18" s="64">
        <f t="shared" si="4"/>
      </c>
      <c r="AF18" s="65">
        <f t="shared" si="5"/>
      </c>
      <c r="AG18" s="6"/>
      <c r="AH18" s="7"/>
      <c r="AI18" s="72">
        <v>37.7</v>
      </c>
      <c r="AJ18" s="73" t="s">
        <v>33</v>
      </c>
      <c r="AK18" s="7"/>
      <c r="AL18" s="72">
        <v>0.0187</v>
      </c>
      <c r="AM18" s="73" t="s">
        <v>34</v>
      </c>
      <c r="AN18" s="7"/>
      <c r="AO18" s="7"/>
      <c r="AP18" s="7"/>
    </row>
    <row r="19" spans="1:42" ht="18" customHeight="1">
      <c r="A19" s="4"/>
      <c r="B19" s="4" t="s">
        <v>165</v>
      </c>
      <c r="C19" s="4"/>
      <c r="D19" s="39"/>
      <c r="E19" s="4" t="s">
        <v>164</v>
      </c>
      <c r="F19" s="4"/>
      <c r="G19" s="9"/>
      <c r="H19" s="4"/>
      <c r="I19" s="74" t="s">
        <v>37</v>
      </c>
      <c r="J19" s="333"/>
      <c r="K19" s="333"/>
      <c r="L19" s="333"/>
      <c r="M19" s="78"/>
      <c r="N19" s="284"/>
      <c r="O19" s="284"/>
      <c r="P19" s="284"/>
      <c r="Q19" s="284"/>
      <c r="R19" s="284"/>
      <c r="S19" s="9"/>
      <c r="T19" s="6"/>
      <c r="U19" s="68">
        <v>7</v>
      </c>
      <c r="V19" s="69" t="s">
        <v>42</v>
      </c>
      <c r="W19" s="70"/>
      <c r="X19" s="71" t="s">
        <v>32</v>
      </c>
      <c r="Y19" s="60"/>
      <c r="Z19" s="61">
        <f t="shared" si="0"/>
      </c>
      <c r="AA19" s="62">
        <f t="shared" si="1"/>
      </c>
      <c r="AB19" s="63"/>
      <c r="AC19" s="61">
        <f t="shared" si="2"/>
      </c>
      <c r="AD19" s="62">
        <f t="shared" si="3"/>
      </c>
      <c r="AE19" s="64">
        <f t="shared" si="4"/>
      </c>
      <c r="AF19" s="65">
        <f t="shared" si="5"/>
      </c>
      <c r="AG19" s="6"/>
      <c r="AH19" s="7"/>
      <c r="AI19" s="72">
        <v>39.1</v>
      </c>
      <c r="AJ19" s="73" t="s">
        <v>33</v>
      </c>
      <c r="AK19" s="7"/>
      <c r="AL19" s="72">
        <v>0.0189</v>
      </c>
      <c r="AM19" s="73" t="s">
        <v>34</v>
      </c>
      <c r="AN19" s="7"/>
      <c r="AO19" s="7"/>
      <c r="AP19" s="7"/>
    </row>
    <row r="20" spans="1:42" ht="18" customHeight="1">
      <c r="A20" s="4"/>
      <c r="B20" s="4"/>
      <c r="C20" s="4"/>
      <c r="D20" s="5"/>
      <c r="E20" s="4"/>
      <c r="F20" s="4"/>
      <c r="G20" s="4"/>
      <c r="H20" s="4"/>
      <c r="I20" s="4"/>
      <c r="J20" s="77"/>
      <c r="K20" s="78"/>
      <c r="L20" s="78"/>
      <c r="M20" s="78"/>
      <c r="N20" s="78"/>
      <c r="O20" s="78"/>
      <c r="P20" s="78"/>
      <c r="Q20" s="78"/>
      <c r="R20" s="78"/>
      <c r="S20" s="5"/>
      <c r="T20" s="6"/>
      <c r="U20" s="68">
        <v>8</v>
      </c>
      <c r="V20" s="80" t="s">
        <v>47</v>
      </c>
      <c r="W20" s="70"/>
      <c r="X20" s="71" t="s">
        <v>32</v>
      </c>
      <c r="Y20" s="60"/>
      <c r="Z20" s="61">
        <f t="shared" si="0"/>
      </c>
      <c r="AA20" s="62">
        <f t="shared" si="1"/>
      </c>
      <c r="AB20" s="63"/>
      <c r="AC20" s="61">
        <f t="shared" si="2"/>
      </c>
      <c r="AD20" s="62">
        <f t="shared" si="3"/>
      </c>
      <c r="AE20" s="64">
        <f t="shared" si="4"/>
      </c>
      <c r="AF20" s="65">
        <f t="shared" si="5"/>
      </c>
      <c r="AG20" s="6"/>
      <c r="AH20" s="7"/>
      <c r="AI20" s="72">
        <v>41.9</v>
      </c>
      <c r="AJ20" s="73" t="s">
        <v>33</v>
      </c>
      <c r="AK20" s="7"/>
      <c r="AL20" s="72">
        <v>0.0195</v>
      </c>
      <c r="AM20" s="73" t="s">
        <v>34</v>
      </c>
      <c r="AN20" s="7"/>
      <c r="AO20" s="7"/>
      <c r="AP20" s="7"/>
    </row>
    <row r="21" spans="1:42" ht="18" customHeight="1">
      <c r="A21" s="4"/>
      <c r="B21" s="4" t="s">
        <v>43</v>
      </c>
      <c r="C21" s="4"/>
      <c r="D21" s="39"/>
      <c r="E21" s="12" t="s">
        <v>44</v>
      </c>
      <c r="F21" s="4"/>
      <c r="G21" s="4"/>
      <c r="H21" s="22" t="s">
        <v>45</v>
      </c>
      <c r="I21" s="79"/>
      <c r="J21" s="78" t="s">
        <v>46</v>
      </c>
      <c r="K21" s="78"/>
      <c r="L21" s="78"/>
      <c r="M21" s="78"/>
      <c r="N21" s="78"/>
      <c r="O21" s="78"/>
      <c r="P21" s="78"/>
      <c r="Q21" s="78"/>
      <c r="R21" s="78"/>
      <c r="S21" s="5"/>
      <c r="T21" s="6"/>
      <c r="U21" s="68">
        <v>9</v>
      </c>
      <c r="V21" s="69" t="s">
        <v>48</v>
      </c>
      <c r="W21" s="70"/>
      <c r="X21" s="71" t="s">
        <v>49</v>
      </c>
      <c r="Y21" s="60"/>
      <c r="Z21" s="61">
        <f t="shared" si="0"/>
      </c>
      <c r="AA21" s="62">
        <f t="shared" si="1"/>
      </c>
      <c r="AB21" s="63"/>
      <c r="AC21" s="61">
        <f t="shared" si="2"/>
      </c>
      <c r="AD21" s="62">
        <f t="shared" si="3"/>
      </c>
      <c r="AE21" s="64">
        <f t="shared" si="4"/>
      </c>
      <c r="AF21" s="65">
        <f t="shared" si="5"/>
      </c>
      <c r="AG21" s="6"/>
      <c r="AH21" s="7"/>
      <c r="AI21" s="72">
        <v>40.9</v>
      </c>
      <c r="AJ21" s="73" t="s">
        <v>50</v>
      </c>
      <c r="AK21" s="7"/>
      <c r="AL21" s="72">
        <v>0.0208</v>
      </c>
      <c r="AM21" s="73" t="s">
        <v>34</v>
      </c>
      <c r="AN21" s="7"/>
      <c r="AO21" s="7"/>
      <c r="AP21" s="7"/>
    </row>
    <row r="22" spans="1:42" ht="18" customHeight="1">
      <c r="A22" s="4"/>
      <c r="B22" s="4"/>
      <c r="C22" s="4"/>
      <c r="D22" s="4"/>
      <c r="E22" s="4"/>
      <c r="F22" s="4"/>
      <c r="G22" s="342"/>
      <c r="H22" s="342"/>
      <c r="I22" s="4"/>
      <c r="J22" s="4"/>
      <c r="K22" s="5"/>
      <c r="L22" s="4"/>
      <c r="M22" s="5"/>
      <c r="N22" s="5"/>
      <c r="O22" s="5"/>
      <c r="P22" s="5"/>
      <c r="Q22" s="5"/>
      <c r="R22" s="5"/>
      <c r="S22" s="5"/>
      <c r="T22" s="6"/>
      <c r="U22" s="68">
        <v>10</v>
      </c>
      <c r="V22" s="69" t="s">
        <v>52</v>
      </c>
      <c r="W22" s="70"/>
      <c r="X22" s="71" t="s">
        <v>49</v>
      </c>
      <c r="Y22" s="60"/>
      <c r="Z22" s="61">
        <f t="shared" si="0"/>
      </c>
      <c r="AA22" s="62">
        <f t="shared" si="1"/>
      </c>
      <c r="AB22" s="63"/>
      <c r="AC22" s="61">
        <f t="shared" si="2"/>
      </c>
      <c r="AD22" s="62">
        <f t="shared" si="3"/>
      </c>
      <c r="AE22" s="64">
        <f t="shared" si="4"/>
      </c>
      <c r="AF22" s="65">
        <f t="shared" si="5"/>
      </c>
      <c r="AG22" s="6"/>
      <c r="AH22" s="7"/>
      <c r="AI22" s="72">
        <v>29.9</v>
      </c>
      <c r="AJ22" s="73" t="s">
        <v>50</v>
      </c>
      <c r="AK22" s="7"/>
      <c r="AL22" s="72">
        <v>0.0254</v>
      </c>
      <c r="AM22" s="73" t="s">
        <v>34</v>
      </c>
      <c r="AN22" s="7"/>
      <c r="AO22" s="7"/>
      <c r="AP22" s="7"/>
    </row>
    <row r="23" spans="1:42" ht="18" customHeight="1">
      <c r="A23" s="4"/>
      <c r="B23" s="4" t="s">
        <v>51</v>
      </c>
      <c r="C23" s="4"/>
      <c r="D23" s="4"/>
      <c r="E23" s="4"/>
      <c r="F23" s="4"/>
      <c r="G23" s="4"/>
      <c r="H23" s="4"/>
      <c r="I23" s="4"/>
      <c r="J23" s="4"/>
      <c r="K23" s="4"/>
      <c r="L23" s="4"/>
      <c r="M23" s="13"/>
      <c r="N23" s="13"/>
      <c r="O23" s="13"/>
      <c r="P23" s="13"/>
      <c r="Q23" s="307"/>
      <c r="R23" s="13"/>
      <c r="S23" s="81"/>
      <c r="T23" s="6"/>
      <c r="U23" s="68">
        <v>11</v>
      </c>
      <c r="V23" s="83" t="s">
        <v>54</v>
      </c>
      <c r="W23" s="84"/>
      <c r="X23" s="85" t="s">
        <v>49</v>
      </c>
      <c r="Y23" s="86"/>
      <c r="Z23" s="87">
        <f t="shared" si="0"/>
      </c>
      <c r="AA23" s="88">
        <f t="shared" si="1"/>
      </c>
      <c r="AB23" s="89"/>
      <c r="AC23" s="87">
        <f t="shared" si="2"/>
      </c>
      <c r="AD23" s="88">
        <f t="shared" si="3"/>
      </c>
      <c r="AE23" s="90">
        <f t="shared" si="4"/>
      </c>
      <c r="AF23" s="91">
        <f t="shared" si="5"/>
      </c>
      <c r="AG23" s="6"/>
      <c r="AH23" s="7"/>
      <c r="AI23" s="72">
        <v>50.8</v>
      </c>
      <c r="AJ23" s="73" t="s">
        <v>50</v>
      </c>
      <c r="AK23" s="7"/>
      <c r="AL23" s="72">
        <v>0.0161</v>
      </c>
      <c r="AM23" s="73" t="s">
        <v>34</v>
      </c>
      <c r="AN23" s="7"/>
      <c r="AO23" s="7"/>
      <c r="AP23" s="7"/>
    </row>
    <row r="24" spans="1:42" ht="18" customHeight="1">
      <c r="A24" s="4"/>
      <c r="B24" s="330" t="s">
        <v>53</v>
      </c>
      <c r="C24" s="330"/>
      <c r="D24" s="330"/>
      <c r="E24" s="82">
        <v>21</v>
      </c>
      <c r="F24" s="82">
        <v>22</v>
      </c>
      <c r="G24" s="82">
        <v>23</v>
      </c>
      <c r="H24" s="82">
        <v>24</v>
      </c>
      <c r="I24" s="82">
        <v>25</v>
      </c>
      <c r="J24" s="82">
        <v>26</v>
      </c>
      <c r="K24" s="278">
        <v>27</v>
      </c>
      <c r="L24" s="279">
        <v>28</v>
      </c>
      <c r="M24" s="291">
        <v>29</v>
      </c>
      <c r="N24" s="279">
        <v>30</v>
      </c>
      <c r="O24" s="311" t="s">
        <v>185</v>
      </c>
      <c r="P24" s="316">
        <v>2</v>
      </c>
      <c r="Q24" s="316">
        <v>3</v>
      </c>
      <c r="R24" s="316">
        <v>4</v>
      </c>
      <c r="S24" s="78"/>
      <c r="T24" s="6"/>
      <c r="U24" s="68">
        <v>12</v>
      </c>
      <c r="V24" s="83" t="s">
        <v>56</v>
      </c>
      <c r="W24" s="84"/>
      <c r="X24" s="92" t="s">
        <v>57</v>
      </c>
      <c r="Y24" s="86"/>
      <c r="Z24" s="87">
        <f t="shared" si="0"/>
      </c>
      <c r="AA24" s="88">
        <f t="shared" si="1"/>
      </c>
      <c r="AB24" s="89"/>
      <c r="AC24" s="87">
        <f t="shared" si="2"/>
      </c>
      <c r="AD24" s="88">
        <f t="shared" si="3"/>
      </c>
      <c r="AE24" s="90">
        <f t="shared" si="4"/>
      </c>
      <c r="AF24" s="91">
        <f t="shared" si="5"/>
      </c>
      <c r="AG24" s="6"/>
      <c r="AH24" s="7"/>
      <c r="AI24" s="72">
        <v>44.9</v>
      </c>
      <c r="AJ24" s="73" t="s">
        <v>58</v>
      </c>
      <c r="AK24" s="7"/>
      <c r="AL24" s="72">
        <v>0.0142</v>
      </c>
      <c r="AM24" s="73" t="s">
        <v>34</v>
      </c>
      <c r="AN24" s="7"/>
      <c r="AO24" s="7"/>
      <c r="AP24" s="7"/>
    </row>
    <row r="25" spans="1:42" ht="18" customHeight="1" thickBot="1">
      <c r="A25" s="4"/>
      <c r="B25" s="331" t="s">
        <v>55</v>
      </c>
      <c r="C25" s="331"/>
      <c r="D25" s="331"/>
      <c r="E25" s="280">
        <v>20</v>
      </c>
      <c r="F25" s="280">
        <v>21</v>
      </c>
      <c r="G25" s="280">
        <v>22</v>
      </c>
      <c r="H25" s="280">
        <v>23</v>
      </c>
      <c r="I25" s="280">
        <v>24</v>
      </c>
      <c r="J25" s="280">
        <v>25</v>
      </c>
      <c r="K25" s="292">
        <v>26</v>
      </c>
      <c r="L25" s="280">
        <v>27</v>
      </c>
      <c r="M25" s="292">
        <v>28</v>
      </c>
      <c r="N25" s="280">
        <v>29</v>
      </c>
      <c r="O25" s="312">
        <v>30</v>
      </c>
      <c r="P25" s="317" t="s">
        <v>185</v>
      </c>
      <c r="Q25" s="317">
        <v>2</v>
      </c>
      <c r="R25" s="317">
        <v>3</v>
      </c>
      <c r="S25" s="78"/>
      <c r="T25" s="6"/>
      <c r="U25" s="68">
        <v>13</v>
      </c>
      <c r="V25" s="83" t="s">
        <v>60</v>
      </c>
      <c r="W25" s="84"/>
      <c r="X25" s="85" t="s">
        <v>49</v>
      </c>
      <c r="Y25" s="86"/>
      <c r="Z25" s="87">
        <f t="shared" si="0"/>
      </c>
      <c r="AA25" s="88">
        <f t="shared" si="1"/>
      </c>
      <c r="AB25" s="89"/>
      <c r="AC25" s="87">
        <f t="shared" si="2"/>
      </c>
      <c r="AD25" s="88">
        <f t="shared" si="3"/>
      </c>
      <c r="AE25" s="90">
        <f t="shared" si="4"/>
      </c>
      <c r="AF25" s="91">
        <f t="shared" si="5"/>
      </c>
      <c r="AG25" s="6"/>
      <c r="AH25" s="7"/>
      <c r="AI25" s="72">
        <v>54.6</v>
      </c>
      <c r="AJ25" s="73" t="s">
        <v>50</v>
      </c>
      <c r="AK25" s="7"/>
      <c r="AL25" s="72">
        <v>0.0135</v>
      </c>
      <c r="AM25" s="73" t="s">
        <v>34</v>
      </c>
      <c r="AN25" s="7"/>
      <c r="AO25" s="7"/>
      <c r="AP25" s="7"/>
    </row>
    <row r="26" spans="1:42" ht="18" customHeight="1" thickTop="1">
      <c r="A26" s="4"/>
      <c r="B26" s="93">
        <v>1</v>
      </c>
      <c r="C26" s="343" t="s">
        <v>59</v>
      </c>
      <c r="D26" s="343"/>
      <c r="E26" s="268">
        <v>0.674</v>
      </c>
      <c r="F26" s="268">
        <v>0.628</v>
      </c>
      <c r="G26" s="268">
        <v>0.728</v>
      </c>
      <c r="H26" s="268">
        <v>0.657</v>
      </c>
      <c r="I26" s="268">
        <v>0.738</v>
      </c>
      <c r="J26" s="268">
        <v>0.719</v>
      </c>
      <c r="K26" s="269">
        <v>0.706</v>
      </c>
      <c r="L26" s="281">
        <v>0.697</v>
      </c>
      <c r="M26" s="293">
        <v>0.691</v>
      </c>
      <c r="N26" s="305">
        <v>0.669</v>
      </c>
      <c r="O26" s="313">
        <v>0.618</v>
      </c>
      <c r="P26" s="308">
        <v>0.561</v>
      </c>
      <c r="Q26" s="308">
        <v>0.531</v>
      </c>
      <c r="R26" s="308">
        <v>0.529</v>
      </c>
      <c r="S26" s="287"/>
      <c r="T26" s="6"/>
      <c r="U26" s="68">
        <v>14</v>
      </c>
      <c r="V26" s="83" t="s">
        <v>62</v>
      </c>
      <c r="W26" s="84"/>
      <c r="X26" s="92" t="s">
        <v>57</v>
      </c>
      <c r="Y26" s="86"/>
      <c r="Z26" s="87">
        <f t="shared" si="0"/>
      </c>
      <c r="AA26" s="88">
        <f t="shared" si="1"/>
      </c>
      <c r="AB26" s="89"/>
      <c r="AC26" s="87">
        <f t="shared" si="2"/>
      </c>
      <c r="AD26" s="88">
        <f t="shared" si="3"/>
      </c>
      <c r="AE26" s="90">
        <f t="shared" si="4"/>
      </c>
      <c r="AF26" s="91">
        <f t="shared" si="5"/>
      </c>
      <c r="AG26" s="6"/>
      <c r="AH26" s="7"/>
      <c r="AI26" s="72">
        <v>43.5</v>
      </c>
      <c r="AJ26" s="73" t="s">
        <v>58</v>
      </c>
      <c r="AK26" s="7"/>
      <c r="AL26" s="72">
        <v>0.0139</v>
      </c>
      <c r="AM26" s="73" t="s">
        <v>34</v>
      </c>
      <c r="AN26" s="7"/>
      <c r="AO26" s="7"/>
      <c r="AP26" s="7"/>
    </row>
    <row r="27" spans="1:42" ht="18" customHeight="1">
      <c r="A27" s="4"/>
      <c r="B27" s="295">
        <v>2</v>
      </c>
      <c r="C27" s="344" t="s">
        <v>61</v>
      </c>
      <c r="D27" s="344"/>
      <c r="E27" s="296">
        <v>0.374</v>
      </c>
      <c r="F27" s="296">
        <v>0.369</v>
      </c>
      <c r="G27" s="296">
        <v>0.385</v>
      </c>
      <c r="H27" s="296">
        <v>0.525</v>
      </c>
      <c r="I27" s="296">
        <v>0.612</v>
      </c>
      <c r="J27" s="296">
        <v>0.613</v>
      </c>
      <c r="K27" s="297">
        <v>0.584</v>
      </c>
      <c r="L27" s="298">
        <v>0.509</v>
      </c>
      <c r="M27" s="299">
        <v>0.462</v>
      </c>
      <c r="N27" s="276">
        <v>0.438</v>
      </c>
      <c r="O27" s="314">
        <v>0.319</v>
      </c>
      <c r="P27" s="309">
        <v>0.344</v>
      </c>
      <c r="Q27" s="309">
        <v>0.365</v>
      </c>
      <c r="R27" s="309">
        <v>0.296</v>
      </c>
      <c r="S27" s="287"/>
      <c r="T27" s="6"/>
      <c r="U27" s="68">
        <v>15</v>
      </c>
      <c r="V27" s="69" t="s">
        <v>63</v>
      </c>
      <c r="W27" s="84"/>
      <c r="X27" s="85" t="s">
        <v>49</v>
      </c>
      <c r="Y27" s="86"/>
      <c r="Z27" s="87">
        <f t="shared" si="0"/>
      </c>
      <c r="AA27" s="88">
        <f t="shared" si="1"/>
      </c>
      <c r="AB27" s="89"/>
      <c r="AC27" s="87">
        <f t="shared" si="2"/>
      </c>
      <c r="AD27" s="88">
        <f t="shared" si="3"/>
      </c>
      <c r="AE27" s="90">
        <f t="shared" si="4"/>
      </c>
      <c r="AF27" s="91">
        <f t="shared" si="5"/>
      </c>
      <c r="AG27" s="6"/>
      <c r="AH27" s="7"/>
      <c r="AI27" s="72">
        <v>29</v>
      </c>
      <c r="AJ27" s="73" t="s">
        <v>50</v>
      </c>
      <c r="AK27" s="7"/>
      <c r="AL27" s="72">
        <v>0.0245</v>
      </c>
      <c r="AM27" s="73" t="s">
        <v>34</v>
      </c>
      <c r="AN27" s="7"/>
      <c r="AO27" s="7"/>
      <c r="AP27" s="7"/>
    </row>
    <row r="28" spans="1:42" ht="18" customHeight="1">
      <c r="A28" s="4"/>
      <c r="B28" s="300">
        <v>3</v>
      </c>
      <c r="C28" s="345" t="s">
        <v>178</v>
      </c>
      <c r="D28" s="345"/>
      <c r="E28" s="301">
        <v>0.674</v>
      </c>
      <c r="F28" s="301">
        <v>0.628</v>
      </c>
      <c r="G28" s="301">
        <v>0.728</v>
      </c>
      <c r="H28" s="301">
        <v>0.657</v>
      </c>
      <c r="I28" s="301">
        <v>0.738</v>
      </c>
      <c r="J28" s="301">
        <v>0.719</v>
      </c>
      <c r="K28" s="302">
        <v>0.706</v>
      </c>
      <c r="L28" s="303">
        <v>0.697</v>
      </c>
      <c r="M28" s="304">
        <v>0.691</v>
      </c>
      <c r="N28" s="306">
        <v>0.596</v>
      </c>
      <c r="O28" s="314">
        <v>0.568</v>
      </c>
      <c r="P28" s="309">
        <v>0.462</v>
      </c>
      <c r="Q28" s="309">
        <v>0.507</v>
      </c>
      <c r="R28" s="309">
        <v>0.514</v>
      </c>
      <c r="S28" s="78"/>
      <c r="T28" s="6"/>
      <c r="U28" s="68">
        <v>16</v>
      </c>
      <c r="V28" s="69" t="s">
        <v>64</v>
      </c>
      <c r="W28" s="84"/>
      <c r="X28" s="85" t="s">
        <v>49</v>
      </c>
      <c r="Y28" s="86"/>
      <c r="Z28" s="87">
        <f t="shared" si="0"/>
      </c>
      <c r="AA28" s="88">
        <f t="shared" si="1"/>
      </c>
      <c r="AB28" s="89"/>
      <c r="AC28" s="87">
        <f t="shared" si="2"/>
      </c>
      <c r="AD28" s="88">
        <f t="shared" si="3"/>
      </c>
      <c r="AE28" s="90">
        <f t="shared" si="4"/>
      </c>
      <c r="AF28" s="91">
        <f t="shared" si="5"/>
      </c>
      <c r="AG28" s="6"/>
      <c r="AH28" s="7"/>
      <c r="AI28" s="72">
        <v>25.7</v>
      </c>
      <c r="AJ28" s="73" t="s">
        <v>50</v>
      </c>
      <c r="AK28" s="7"/>
      <c r="AL28" s="72">
        <v>0.0247</v>
      </c>
      <c r="AM28" s="73" t="s">
        <v>34</v>
      </c>
      <c r="AN28" s="7"/>
      <c r="AO28" s="7"/>
      <c r="AP28" s="7"/>
    </row>
    <row r="29" spans="1:42" ht="18" customHeight="1">
      <c r="A29" s="4"/>
      <c r="B29" s="94">
        <v>4</v>
      </c>
      <c r="C29" s="337" t="s">
        <v>159</v>
      </c>
      <c r="D29" s="338"/>
      <c r="E29" s="271" t="s">
        <v>173</v>
      </c>
      <c r="F29" s="270">
        <v>0.422</v>
      </c>
      <c r="G29" s="270">
        <v>0.42</v>
      </c>
      <c r="H29" s="270">
        <v>0.604</v>
      </c>
      <c r="I29" s="270">
        <v>0.676</v>
      </c>
      <c r="J29" s="270">
        <v>0.38</v>
      </c>
      <c r="K29" s="271">
        <v>0.568</v>
      </c>
      <c r="L29" s="282">
        <v>0.489</v>
      </c>
      <c r="M29" s="290">
        <v>0.57</v>
      </c>
      <c r="N29" s="289">
        <v>0.527</v>
      </c>
      <c r="O29" s="314">
        <v>0.625</v>
      </c>
      <c r="P29" s="309">
        <v>0.333</v>
      </c>
      <c r="Q29" s="309">
        <v>0.47</v>
      </c>
      <c r="R29" s="309">
        <v>0.453</v>
      </c>
      <c r="S29" s="287"/>
      <c r="T29" s="6"/>
      <c r="U29" s="68">
        <v>17</v>
      </c>
      <c r="V29" s="69" t="s">
        <v>65</v>
      </c>
      <c r="W29" s="84"/>
      <c r="X29" s="85" t="s">
        <v>49</v>
      </c>
      <c r="Y29" s="86"/>
      <c r="Z29" s="87">
        <f t="shared" si="0"/>
      </c>
      <c r="AA29" s="88">
        <f t="shared" si="1"/>
      </c>
      <c r="AB29" s="89"/>
      <c r="AC29" s="87">
        <f t="shared" si="2"/>
      </c>
      <c r="AD29" s="88">
        <f t="shared" si="3"/>
      </c>
      <c r="AE29" s="90">
        <f t="shared" si="4"/>
      </c>
      <c r="AF29" s="91">
        <f t="shared" si="5"/>
      </c>
      <c r="AG29" s="6"/>
      <c r="AH29" s="7"/>
      <c r="AI29" s="72">
        <v>26.9</v>
      </c>
      <c r="AJ29" s="73" t="s">
        <v>50</v>
      </c>
      <c r="AK29" s="7"/>
      <c r="AL29" s="72">
        <v>0.0255</v>
      </c>
      <c r="AM29" s="73" t="s">
        <v>34</v>
      </c>
      <c r="AN29" s="7"/>
      <c r="AO29" s="7"/>
      <c r="AP29" s="7"/>
    </row>
    <row r="30" spans="1:42" ht="18" customHeight="1">
      <c r="A30" s="4"/>
      <c r="B30" s="94">
        <v>5</v>
      </c>
      <c r="C30" s="337" t="s">
        <v>170</v>
      </c>
      <c r="D30" s="338"/>
      <c r="E30" s="271" t="s">
        <v>173</v>
      </c>
      <c r="F30" s="271" t="s">
        <v>173</v>
      </c>
      <c r="G30" s="271" t="s">
        <v>173</v>
      </c>
      <c r="H30" s="271" t="s">
        <v>173</v>
      </c>
      <c r="I30" s="270">
        <v>0</v>
      </c>
      <c r="J30" s="270">
        <v>0.315</v>
      </c>
      <c r="K30" s="271">
        <v>0.511</v>
      </c>
      <c r="L30" s="282">
        <v>0.475</v>
      </c>
      <c r="M30" s="290">
        <v>0.577</v>
      </c>
      <c r="N30" s="289">
        <v>0.584</v>
      </c>
      <c r="O30" s="314">
        <v>0.452</v>
      </c>
      <c r="P30" s="309">
        <v>0.47</v>
      </c>
      <c r="Q30" s="309">
        <v>0.458</v>
      </c>
      <c r="R30" s="309">
        <v>0.475</v>
      </c>
      <c r="S30" s="287"/>
      <c r="T30" s="6"/>
      <c r="U30" s="68">
        <v>18</v>
      </c>
      <c r="V30" s="80" t="s">
        <v>67</v>
      </c>
      <c r="W30" s="70"/>
      <c r="X30" s="71" t="s">
        <v>49</v>
      </c>
      <c r="Y30" s="60"/>
      <c r="Z30" s="61">
        <f t="shared" si="0"/>
      </c>
      <c r="AA30" s="62">
        <f t="shared" si="1"/>
      </c>
      <c r="AB30" s="63"/>
      <c r="AC30" s="61">
        <f t="shared" si="2"/>
      </c>
      <c r="AD30" s="62">
        <f t="shared" si="3"/>
      </c>
      <c r="AE30" s="64">
        <f t="shared" si="4"/>
      </c>
      <c r="AF30" s="65">
        <f t="shared" si="5"/>
      </c>
      <c r="AG30" s="6"/>
      <c r="AH30" s="7"/>
      <c r="AI30" s="72">
        <v>29.4</v>
      </c>
      <c r="AJ30" s="73" t="s">
        <v>50</v>
      </c>
      <c r="AK30" s="7"/>
      <c r="AL30" s="72">
        <v>0.0294</v>
      </c>
      <c r="AM30" s="73" t="s">
        <v>34</v>
      </c>
      <c r="AN30" s="7"/>
      <c r="AO30" s="7"/>
      <c r="AP30" s="7"/>
    </row>
    <row r="31" spans="1:42" ht="18" customHeight="1">
      <c r="A31" s="4"/>
      <c r="B31" s="96">
        <v>6</v>
      </c>
      <c r="C31" s="337" t="s">
        <v>171</v>
      </c>
      <c r="D31" s="338"/>
      <c r="E31" s="271" t="s">
        <v>173</v>
      </c>
      <c r="F31" s="270">
        <v>0.586</v>
      </c>
      <c r="G31" s="270">
        <v>0.56</v>
      </c>
      <c r="H31" s="270">
        <v>0.612</v>
      </c>
      <c r="I31" s="270">
        <v>0.603</v>
      </c>
      <c r="J31" s="270">
        <v>0.5</v>
      </c>
      <c r="K31" s="271">
        <v>0.662</v>
      </c>
      <c r="L31" s="282">
        <v>0.555</v>
      </c>
      <c r="M31" s="290">
        <v>0.501</v>
      </c>
      <c r="N31" s="289">
        <v>0.539</v>
      </c>
      <c r="O31" s="314">
        <v>0.416</v>
      </c>
      <c r="P31" s="309">
        <v>0.385</v>
      </c>
      <c r="Q31" s="309">
        <v>0.47</v>
      </c>
      <c r="R31" s="309">
        <v>0.453</v>
      </c>
      <c r="S31" s="287"/>
      <c r="T31" s="6"/>
      <c r="U31" s="68">
        <v>19</v>
      </c>
      <c r="V31" s="69" t="s">
        <v>68</v>
      </c>
      <c r="W31" s="70"/>
      <c r="X31" s="71" t="s">
        <v>49</v>
      </c>
      <c r="Y31" s="60"/>
      <c r="Z31" s="61">
        <f t="shared" si="0"/>
      </c>
      <c r="AA31" s="62">
        <f t="shared" si="1"/>
      </c>
      <c r="AB31" s="63"/>
      <c r="AC31" s="61">
        <f t="shared" si="2"/>
      </c>
      <c r="AD31" s="62">
        <f t="shared" si="3"/>
      </c>
      <c r="AE31" s="64">
        <f t="shared" si="4"/>
      </c>
      <c r="AF31" s="65">
        <f t="shared" si="5"/>
      </c>
      <c r="AG31" s="6"/>
      <c r="AH31" s="7"/>
      <c r="AI31" s="72">
        <v>37.3</v>
      </c>
      <c r="AJ31" s="73" t="s">
        <v>50</v>
      </c>
      <c r="AK31" s="7"/>
      <c r="AL31" s="72">
        <v>0.0209</v>
      </c>
      <c r="AM31" s="73" t="s">
        <v>34</v>
      </c>
      <c r="AN31" s="7"/>
      <c r="AO31" s="7"/>
      <c r="AP31" s="7"/>
    </row>
    <row r="32" spans="1:42" ht="18" customHeight="1">
      <c r="A32" s="4"/>
      <c r="B32" s="96">
        <v>7</v>
      </c>
      <c r="C32" s="337" t="s">
        <v>179</v>
      </c>
      <c r="D32" s="338"/>
      <c r="E32" s="289" t="s">
        <v>173</v>
      </c>
      <c r="F32" s="289" t="s">
        <v>173</v>
      </c>
      <c r="G32" s="289" t="s">
        <v>173</v>
      </c>
      <c r="H32" s="289" t="s">
        <v>173</v>
      </c>
      <c r="I32" s="289" t="s">
        <v>173</v>
      </c>
      <c r="J32" s="289" t="s">
        <v>173</v>
      </c>
      <c r="K32" s="289" t="s">
        <v>173</v>
      </c>
      <c r="L32" s="289" t="s">
        <v>173</v>
      </c>
      <c r="M32" s="290" t="s">
        <v>173</v>
      </c>
      <c r="N32" s="289">
        <v>0.491</v>
      </c>
      <c r="O32" s="314">
        <v>0.494</v>
      </c>
      <c r="P32" s="309">
        <v>0.454</v>
      </c>
      <c r="Q32" s="309">
        <v>0.487</v>
      </c>
      <c r="R32" s="309">
        <v>0.452</v>
      </c>
      <c r="S32" s="287"/>
      <c r="T32" s="6"/>
      <c r="U32" s="68">
        <v>20</v>
      </c>
      <c r="V32" s="69" t="s">
        <v>70</v>
      </c>
      <c r="W32" s="70"/>
      <c r="X32" s="59" t="s">
        <v>57</v>
      </c>
      <c r="Y32" s="60"/>
      <c r="Z32" s="61">
        <f t="shared" si="0"/>
      </c>
      <c r="AA32" s="62">
        <f t="shared" si="1"/>
      </c>
      <c r="AB32" s="63"/>
      <c r="AC32" s="61">
        <f t="shared" si="2"/>
      </c>
      <c r="AD32" s="62">
        <f t="shared" si="3"/>
      </c>
      <c r="AE32" s="64">
        <f t="shared" si="4"/>
      </c>
      <c r="AF32" s="65">
        <f t="shared" si="5"/>
      </c>
      <c r="AG32" s="6"/>
      <c r="AH32" s="7"/>
      <c r="AI32" s="72">
        <v>21.1</v>
      </c>
      <c r="AJ32" s="73" t="s">
        <v>58</v>
      </c>
      <c r="AK32" s="7"/>
      <c r="AL32" s="72">
        <v>0.011</v>
      </c>
      <c r="AM32" s="73" t="s">
        <v>34</v>
      </c>
      <c r="AN32" s="7"/>
      <c r="AO32" s="7"/>
      <c r="AP32" s="7"/>
    </row>
    <row r="33" spans="1:42" ht="18" customHeight="1">
      <c r="A33" s="4"/>
      <c r="B33" s="96">
        <v>8</v>
      </c>
      <c r="C33" s="285" t="s">
        <v>177</v>
      </c>
      <c r="D33" s="286"/>
      <c r="E33" s="289" t="s">
        <v>173</v>
      </c>
      <c r="F33" s="289" t="s">
        <v>173</v>
      </c>
      <c r="G33" s="289" t="s">
        <v>173</v>
      </c>
      <c r="H33" s="289" t="s">
        <v>173</v>
      </c>
      <c r="I33" s="289" t="s">
        <v>173</v>
      </c>
      <c r="J33" s="289" t="s">
        <v>173</v>
      </c>
      <c r="K33" s="289" t="s">
        <v>173</v>
      </c>
      <c r="L33" s="289" t="s">
        <v>173</v>
      </c>
      <c r="M33" s="290" t="s">
        <v>173</v>
      </c>
      <c r="N33" s="289">
        <v>0.41</v>
      </c>
      <c r="O33" s="314">
        <v>0.424</v>
      </c>
      <c r="P33" s="309">
        <v>0.365</v>
      </c>
      <c r="Q33" s="309">
        <v>0.347</v>
      </c>
      <c r="R33" s="309">
        <v>0.432</v>
      </c>
      <c r="S33" s="287"/>
      <c r="T33" s="6"/>
      <c r="U33" s="68">
        <v>21</v>
      </c>
      <c r="V33" s="69" t="s">
        <v>71</v>
      </c>
      <c r="W33" s="70"/>
      <c r="X33" s="59" t="s">
        <v>57</v>
      </c>
      <c r="Y33" s="60"/>
      <c r="Z33" s="61">
        <f t="shared" si="0"/>
      </c>
      <c r="AA33" s="62">
        <f t="shared" si="1"/>
      </c>
      <c r="AB33" s="63"/>
      <c r="AC33" s="61">
        <f t="shared" si="2"/>
      </c>
      <c r="AD33" s="62">
        <f t="shared" si="3"/>
      </c>
      <c r="AE33" s="64">
        <f t="shared" si="4"/>
      </c>
      <c r="AF33" s="65">
        <f t="shared" si="5"/>
      </c>
      <c r="AG33" s="6"/>
      <c r="AH33" s="7"/>
      <c r="AI33" s="72">
        <v>3.41</v>
      </c>
      <c r="AJ33" s="73" t="s">
        <v>58</v>
      </c>
      <c r="AK33" s="7"/>
      <c r="AL33" s="72">
        <v>0.0263</v>
      </c>
      <c r="AM33" s="73" t="s">
        <v>34</v>
      </c>
      <c r="AN33" s="7"/>
      <c r="AO33" s="7"/>
      <c r="AP33" s="7"/>
    </row>
    <row r="34" spans="1:42" ht="18" customHeight="1">
      <c r="A34" s="4"/>
      <c r="B34" s="96">
        <v>9</v>
      </c>
      <c r="C34" s="337" t="s">
        <v>161</v>
      </c>
      <c r="D34" s="338"/>
      <c r="E34" s="270">
        <v>0.436</v>
      </c>
      <c r="F34" s="270">
        <v>0.429</v>
      </c>
      <c r="G34" s="270">
        <v>0.409</v>
      </c>
      <c r="H34" s="270">
        <v>0.409</v>
      </c>
      <c r="I34" s="270">
        <v>0.429</v>
      </c>
      <c r="J34" s="270">
        <v>0.423</v>
      </c>
      <c r="K34" s="271">
        <v>0.454</v>
      </c>
      <c r="L34" s="282">
        <v>0.418</v>
      </c>
      <c r="M34" s="290">
        <v>0.405</v>
      </c>
      <c r="N34" s="289">
        <v>0.423</v>
      </c>
      <c r="O34" s="314">
        <v>0.426</v>
      </c>
      <c r="P34" s="309">
        <v>0.391</v>
      </c>
      <c r="Q34" s="309">
        <v>0.373</v>
      </c>
      <c r="R34" s="309">
        <v>0.405</v>
      </c>
      <c r="S34" s="287"/>
      <c r="T34" s="6"/>
      <c r="U34" s="68">
        <v>22</v>
      </c>
      <c r="V34" s="69" t="s">
        <v>73</v>
      </c>
      <c r="W34" s="70"/>
      <c r="X34" s="59" t="s">
        <v>57</v>
      </c>
      <c r="Y34" s="60"/>
      <c r="Z34" s="61">
        <f t="shared" si="0"/>
      </c>
      <c r="AA34" s="62">
        <f t="shared" si="1"/>
      </c>
      <c r="AB34" s="63"/>
      <c r="AC34" s="61">
        <f t="shared" si="2"/>
      </c>
      <c r="AD34" s="62">
        <f t="shared" si="3"/>
      </c>
      <c r="AE34" s="64">
        <f t="shared" si="4"/>
      </c>
      <c r="AF34" s="65">
        <f t="shared" si="5"/>
      </c>
      <c r="AG34" s="6"/>
      <c r="AH34" s="7"/>
      <c r="AI34" s="72">
        <v>8.41</v>
      </c>
      <c r="AJ34" s="73" t="s">
        <v>58</v>
      </c>
      <c r="AK34" s="7"/>
      <c r="AL34" s="72">
        <v>0.0384</v>
      </c>
      <c r="AM34" s="73" t="s">
        <v>34</v>
      </c>
      <c r="AN34" s="7"/>
      <c r="AO34" s="7"/>
      <c r="AP34" s="7"/>
    </row>
    <row r="35" spans="1:42" ht="18" customHeight="1">
      <c r="A35" s="4"/>
      <c r="B35" s="273">
        <v>10</v>
      </c>
      <c r="C35" s="337" t="s">
        <v>162</v>
      </c>
      <c r="D35" s="338"/>
      <c r="E35" s="271" t="s">
        <v>66</v>
      </c>
      <c r="F35" s="270">
        <v>0.483</v>
      </c>
      <c r="G35" s="270">
        <v>0.49</v>
      </c>
      <c r="H35" s="270">
        <v>0.448</v>
      </c>
      <c r="I35" s="270">
        <v>0.525</v>
      </c>
      <c r="J35" s="270">
        <v>0.491</v>
      </c>
      <c r="K35" s="271">
        <v>0.454</v>
      </c>
      <c r="L35" s="282">
        <v>0.48</v>
      </c>
      <c r="M35" s="290">
        <v>0.476</v>
      </c>
      <c r="N35" s="289">
        <v>0.502</v>
      </c>
      <c r="O35" s="314">
        <v>0.508</v>
      </c>
      <c r="P35" s="309">
        <v>0.448</v>
      </c>
      <c r="Q35" s="309">
        <v>0.477</v>
      </c>
      <c r="R35" s="309">
        <v>0.472</v>
      </c>
      <c r="S35" s="287"/>
      <c r="T35" s="6"/>
      <c r="U35" s="68">
        <v>23</v>
      </c>
      <c r="V35" s="69" t="s">
        <v>79</v>
      </c>
      <c r="W35" s="102">
        <f>IF(Y35="","","広島ｶﾞｽ")</f>
      </c>
      <c r="X35" s="92" t="s">
        <v>57</v>
      </c>
      <c r="Y35" s="86"/>
      <c r="Z35" s="87">
        <f t="shared" si="0"/>
      </c>
      <c r="AA35" s="88">
        <f t="shared" si="1"/>
      </c>
      <c r="AB35" s="89"/>
      <c r="AC35" s="87">
        <f t="shared" si="2"/>
      </c>
      <c r="AD35" s="88">
        <f t="shared" si="3"/>
      </c>
      <c r="AE35" s="103">
        <f t="shared" si="4"/>
      </c>
      <c r="AF35" s="91">
        <f t="shared" si="5"/>
      </c>
      <c r="AG35" s="6"/>
      <c r="AH35" s="7"/>
      <c r="AI35" s="72">
        <v>45</v>
      </c>
      <c r="AJ35" s="73" t="s">
        <v>58</v>
      </c>
      <c r="AK35" s="7"/>
      <c r="AL35" s="72">
        <v>0.0136</v>
      </c>
      <c r="AM35" s="73" t="s">
        <v>34</v>
      </c>
      <c r="AN35" s="7"/>
      <c r="AO35" s="7"/>
      <c r="AP35" s="7"/>
    </row>
    <row r="36" spans="1:42" ht="18" customHeight="1">
      <c r="A36" s="4"/>
      <c r="B36" s="273">
        <v>11</v>
      </c>
      <c r="C36" s="354" t="s">
        <v>163</v>
      </c>
      <c r="D36" s="354"/>
      <c r="E36" s="271" t="s">
        <v>66</v>
      </c>
      <c r="F36" s="272">
        <v>0.704</v>
      </c>
      <c r="G36" s="272">
        <v>0.591</v>
      </c>
      <c r="H36" s="272">
        <v>0.459</v>
      </c>
      <c r="I36" s="272">
        <v>0.762</v>
      </c>
      <c r="J36" s="272">
        <v>0.539</v>
      </c>
      <c r="K36" s="271">
        <v>0.498</v>
      </c>
      <c r="L36" s="282">
        <v>0.55</v>
      </c>
      <c r="M36" s="290">
        <v>0.577</v>
      </c>
      <c r="N36" s="289">
        <v>0.557</v>
      </c>
      <c r="O36" s="314">
        <v>0.485</v>
      </c>
      <c r="P36" s="309">
        <v>0.593</v>
      </c>
      <c r="Q36" s="309">
        <v>0.336</v>
      </c>
      <c r="R36" s="309">
        <v>0.522</v>
      </c>
      <c r="S36" s="287"/>
      <c r="T36" s="6"/>
      <c r="U36" s="68">
        <v>24</v>
      </c>
      <c r="V36" s="106" t="s">
        <v>168</v>
      </c>
      <c r="W36" s="84"/>
      <c r="X36" s="107"/>
      <c r="Y36" s="86"/>
      <c r="Z36" s="87">
        <f>IF(Y36="","",IF(AE36="",NA(),ROUND(Y36*AE36,0)))</f>
      </c>
      <c r="AA36" s="108"/>
      <c r="AB36" s="89"/>
      <c r="AC36" s="87">
        <f>IF(AB36="","",IF(AE36="",NA(),ROUND(AB36*AE36,0)))</f>
      </c>
      <c r="AD36" s="108"/>
      <c r="AE36" s="109"/>
      <c r="AF36" s="110"/>
      <c r="AG36" s="6"/>
      <c r="AH36" s="7"/>
      <c r="AI36" s="72"/>
      <c r="AJ36" s="73"/>
      <c r="AK36" s="7"/>
      <c r="AL36" s="111"/>
      <c r="AM36" s="112"/>
      <c r="AN36" s="350" t="s">
        <v>81</v>
      </c>
      <c r="AO36" s="350"/>
      <c r="AP36" s="7"/>
    </row>
    <row r="37" spans="1:42" ht="18" customHeight="1">
      <c r="A37" s="4"/>
      <c r="B37" s="96">
        <v>12</v>
      </c>
      <c r="C37" s="345" t="s">
        <v>172</v>
      </c>
      <c r="D37" s="345"/>
      <c r="E37" s="271" t="s">
        <v>66</v>
      </c>
      <c r="F37" s="271" t="s">
        <v>173</v>
      </c>
      <c r="G37" s="271" t="s">
        <v>173</v>
      </c>
      <c r="H37" s="271" t="s">
        <v>173</v>
      </c>
      <c r="I37" s="271" t="s">
        <v>173</v>
      </c>
      <c r="J37" s="271" t="s">
        <v>173</v>
      </c>
      <c r="K37" s="271">
        <v>0.513</v>
      </c>
      <c r="L37" s="282">
        <v>0.488</v>
      </c>
      <c r="M37" s="290">
        <v>0.518</v>
      </c>
      <c r="N37" s="289">
        <v>0.492</v>
      </c>
      <c r="O37" s="314">
        <v>0.49</v>
      </c>
      <c r="P37" s="309">
        <v>0.492</v>
      </c>
      <c r="Q37" s="309">
        <v>0.481</v>
      </c>
      <c r="R37" s="309">
        <v>0.474</v>
      </c>
      <c r="S37" s="287"/>
      <c r="T37" s="6"/>
      <c r="U37" s="68">
        <v>25</v>
      </c>
      <c r="V37" s="69" t="s">
        <v>89</v>
      </c>
      <c r="W37" s="116">
        <f>IF(AND(E55=1,H55=""),NA(),IF(E55=1,H55,""))</f>
      </c>
      <c r="X37" s="92" t="s">
        <v>90</v>
      </c>
      <c r="Y37" s="86"/>
      <c r="Z37" s="87">
        <f>IF(Y37="","",ROUND(Y37*AE37,0))</f>
      </c>
      <c r="AA37" s="88">
        <f>IF(Y37="","",Y37*AF37)</f>
      </c>
      <c r="AB37" s="89"/>
      <c r="AC37" s="87">
        <f>IF(AB37="","",ROUND(AB37*AE37,0))</f>
      </c>
      <c r="AD37" s="88">
        <f>IF(AB37="","",AB37*AF37)</f>
      </c>
      <c r="AE37" s="90">
        <f>IF(AND(Y37="",AB37=""),"",AI37)</f>
      </c>
      <c r="AF37" s="91">
        <f>IF(AND(Y37="",AB37=""),"",IF(E55=1,AL37,IF(E55=2,AN37,IF(E55=3,AL37,""))))</f>
      </c>
      <c r="AG37" s="6"/>
      <c r="AH37" s="7"/>
      <c r="AI37" s="72">
        <v>1.02</v>
      </c>
      <c r="AJ37" s="73" t="s">
        <v>91</v>
      </c>
      <c r="AK37" s="7"/>
      <c r="AL37" s="72">
        <v>0.06</v>
      </c>
      <c r="AM37" s="73" t="s">
        <v>92</v>
      </c>
      <c r="AN37" s="117">
        <f>IF(AND(E55=2,L67=""),NA(),L67)</f>
      </c>
      <c r="AO37" s="118" t="s">
        <v>93</v>
      </c>
      <c r="AP37" s="7"/>
    </row>
    <row r="38" spans="1:42" ht="18" customHeight="1">
      <c r="A38" s="4"/>
      <c r="B38" s="96">
        <v>13</v>
      </c>
      <c r="C38" s="345" t="s">
        <v>188</v>
      </c>
      <c r="D38" s="345"/>
      <c r="E38" s="270">
        <v>0.679</v>
      </c>
      <c r="F38" s="270">
        <v>0.749</v>
      </c>
      <c r="G38" s="270">
        <v>0.591</v>
      </c>
      <c r="H38" s="270">
        <v>0.601</v>
      </c>
      <c r="I38" s="270">
        <v>0.498</v>
      </c>
      <c r="J38" s="270">
        <v>0.667</v>
      </c>
      <c r="K38" s="271">
        <v>0.622</v>
      </c>
      <c r="L38" s="282">
        <v>0.495</v>
      </c>
      <c r="M38" s="290">
        <v>0.353</v>
      </c>
      <c r="N38" s="289">
        <v>0.458</v>
      </c>
      <c r="O38" s="314">
        <v>0.28</v>
      </c>
      <c r="P38" s="309">
        <v>0.442</v>
      </c>
      <c r="Q38" s="309">
        <v>0.238</v>
      </c>
      <c r="R38" s="309">
        <v>0.384</v>
      </c>
      <c r="S38" s="81"/>
      <c r="T38" s="6"/>
      <c r="U38" s="68">
        <v>26</v>
      </c>
      <c r="V38" s="69" t="s">
        <v>94</v>
      </c>
      <c r="W38" s="124">
        <f>IF(AND(E57=1,H57=""),NA(),IF(E57=1,H57,""))</f>
      </c>
      <c r="X38" s="59" t="s">
        <v>90</v>
      </c>
      <c r="Y38" s="60"/>
      <c r="Z38" s="61">
        <f>IF(Y38="","",ROUND(Y38*AE38,0))</f>
      </c>
      <c r="AA38" s="62">
        <f>IF(Y38="","",Y38*AF38)</f>
      </c>
      <c r="AB38" s="63"/>
      <c r="AC38" s="61">
        <f>IF(AB38="","",ROUND(AB38*AE38,0))</f>
      </c>
      <c r="AD38" s="62">
        <f>IF(AB38="","",AB38*AF38)</f>
      </c>
      <c r="AE38" s="90">
        <f>IF(AND(Y38="",AB38=""),"",AI38)</f>
      </c>
      <c r="AF38" s="65">
        <f>IF(AND(Y38="",AB38=""),"",IF(E57=1,AL38,IF(E57=2,AN38,IF(E57=3,AL38,""))))</f>
      </c>
      <c r="AG38" s="6"/>
      <c r="AH38" s="7"/>
      <c r="AI38" s="72">
        <v>1.36</v>
      </c>
      <c r="AJ38" s="73" t="s">
        <v>91</v>
      </c>
      <c r="AK38" s="7"/>
      <c r="AL38" s="72">
        <v>0.057</v>
      </c>
      <c r="AM38" s="73" t="s">
        <v>93</v>
      </c>
      <c r="AN38" s="125">
        <f>IF(AND(E57=2,L71=""),NA(),L71)</f>
      </c>
      <c r="AO38" s="73" t="s">
        <v>93</v>
      </c>
      <c r="AP38" s="7"/>
    </row>
    <row r="39" spans="1:42" ht="18" customHeight="1">
      <c r="A39" s="4"/>
      <c r="B39" s="273">
        <v>14</v>
      </c>
      <c r="C39" s="337" t="s">
        <v>160</v>
      </c>
      <c r="D39" s="338"/>
      <c r="E39" s="270">
        <v>0.501</v>
      </c>
      <c r="F39" s="270">
        <v>0.54</v>
      </c>
      <c r="G39" s="270">
        <v>0.456</v>
      </c>
      <c r="H39" s="270">
        <v>0.343</v>
      </c>
      <c r="I39" s="270">
        <v>0.378</v>
      </c>
      <c r="J39" s="270">
        <v>0.389</v>
      </c>
      <c r="K39" s="271">
        <v>0.482</v>
      </c>
      <c r="L39" s="271">
        <v>0.411</v>
      </c>
      <c r="M39" s="290">
        <v>0.362</v>
      </c>
      <c r="N39" s="289">
        <v>0.409</v>
      </c>
      <c r="O39" s="314">
        <v>0.442</v>
      </c>
      <c r="P39" s="309">
        <v>0.308</v>
      </c>
      <c r="Q39" s="309">
        <v>0.379</v>
      </c>
      <c r="R39" s="309">
        <v>0.464</v>
      </c>
      <c r="S39" s="81"/>
      <c r="T39" s="6"/>
      <c r="U39" s="68">
        <v>27</v>
      </c>
      <c r="V39" s="69" t="s">
        <v>95</v>
      </c>
      <c r="W39" s="124">
        <f>IF(AND(E59=1,H59=""),NA(),IF(E59=1,H59,""))</f>
      </c>
      <c r="X39" s="59" t="s">
        <v>90</v>
      </c>
      <c r="Y39" s="60"/>
      <c r="Z39" s="61">
        <f>IF(Y39="","",ROUND(Y39*AE39,0))</f>
      </c>
      <c r="AA39" s="62">
        <f>IF(Y39="","",Y39*AF39)</f>
      </c>
      <c r="AB39" s="63"/>
      <c r="AC39" s="61">
        <f>IF(AB39="","",ROUND(AB39*AE39,0))</f>
      </c>
      <c r="AD39" s="62">
        <f>IF(AB39="","",AB39*AF39)</f>
      </c>
      <c r="AE39" s="90">
        <f>IF(AND(Y39="",AB39=""),"",AI39)</f>
      </c>
      <c r="AF39" s="65">
        <f>IF(AND(Y39="",AB39=""),"",IF(E59=1,AL39,IF(E59=2,AN39,IF(E59=3,AL39,""))))</f>
      </c>
      <c r="AG39" s="6"/>
      <c r="AH39" s="7"/>
      <c r="AI39" s="72">
        <v>1.36</v>
      </c>
      <c r="AJ39" s="73" t="s">
        <v>91</v>
      </c>
      <c r="AK39" s="7"/>
      <c r="AL39" s="72">
        <v>0.057</v>
      </c>
      <c r="AM39" s="73" t="s">
        <v>93</v>
      </c>
      <c r="AN39" s="125">
        <f>IF(AND(E59=2,L75=""),NA(),L75)</f>
      </c>
      <c r="AO39" s="73" t="s">
        <v>93</v>
      </c>
      <c r="AP39" s="7"/>
    </row>
    <row r="40" spans="1:42" ht="18" customHeight="1">
      <c r="A40" s="4"/>
      <c r="B40" s="288">
        <v>15</v>
      </c>
      <c r="C40" s="346" t="s">
        <v>176</v>
      </c>
      <c r="D40" s="347"/>
      <c r="E40" s="289" t="s">
        <v>173</v>
      </c>
      <c r="F40" s="289" t="s">
        <v>173</v>
      </c>
      <c r="G40" s="289" t="s">
        <v>173</v>
      </c>
      <c r="H40" s="289" t="s">
        <v>173</v>
      </c>
      <c r="I40" s="289" t="s">
        <v>173</v>
      </c>
      <c r="J40" s="289" t="s">
        <v>173</v>
      </c>
      <c r="K40" s="289" t="s">
        <v>173</v>
      </c>
      <c r="L40" s="289" t="s">
        <v>173</v>
      </c>
      <c r="M40" s="290" t="s">
        <v>173</v>
      </c>
      <c r="N40" s="289">
        <v>0.337</v>
      </c>
      <c r="O40" s="314">
        <v>0.309</v>
      </c>
      <c r="P40" s="309">
        <v>0.334</v>
      </c>
      <c r="Q40" s="309">
        <v>0.344</v>
      </c>
      <c r="R40" s="309">
        <v>0.342</v>
      </c>
      <c r="S40" s="81"/>
      <c r="T40" s="6"/>
      <c r="U40" s="135">
        <v>28</v>
      </c>
      <c r="V40" s="136" t="s">
        <v>96</v>
      </c>
      <c r="W40" s="137">
        <f>IF(AND(E61=1,H61=""),NA(),IF(E61=1,H61,""))</f>
      </c>
      <c r="X40" s="138" t="s">
        <v>90</v>
      </c>
      <c r="Y40" s="139"/>
      <c r="Z40" s="140">
        <f>IF(Y40="","",ROUND(Y40*AE40,0))</f>
      </c>
      <c r="AA40" s="141">
        <f>IF(Y40="","",Y40*AF40)</f>
      </c>
      <c r="AB40" s="142"/>
      <c r="AC40" s="140">
        <f>IF(AB40="","",ROUND(AB40*AE40,0))</f>
      </c>
      <c r="AD40" s="141">
        <f>IF(AB40="","",AB40*AF40)</f>
      </c>
      <c r="AE40" s="143">
        <f>IF(AND(Y40="",AB40=""),"",AI40)</f>
      </c>
      <c r="AF40" s="144">
        <f>IF(AND(Y40="",AB40=""),"",IF(E61=1,AL40,IF(E61=2,AN40,IF(E61=3,AL40,""))))</f>
      </c>
      <c r="AG40" s="6"/>
      <c r="AH40" s="7"/>
      <c r="AI40" s="145">
        <v>1.36</v>
      </c>
      <c r="AJ40" s="146" t="s">
        <v>91</v>
      </c>
      <c r="AK40" s="7"/>
      <c r="AL40" s="147">
        <v>0.057</v>
      </c>
      <c r="AM40" s="148" t="s">
        <v>93</v>
      </c>
      <c r="AN40" s="149">
        <f>IF(AND(E61=2,L79=""),NA(),L79)</f>
      </c>
      <c r="AO40" s="148" t="s">
        <v>93</v>
      </c>
      <c r="AP40" s="7"/>
    </row>
    <row r="41" spans="1:42" ht="18" customHeight="1">
      <c r="A41" s="78"/>
      <c r="B41" s="274">
        <v>16</v>
      </c>
      <c r="C41" s="355" t="str">
        <f>IF(AND(OR(D19=1),ISTEXT(J19)),J19,"上記以外の買電")</f>
        <v>上記以外の買電</v>
      </c>
      <c r="D41" s="356"/>
      <c r="E41" s="275"/>
      <c r="F41" s="275"/>
      <c r="G41" s="275"/>
      <c r="H41" s="275"/>
      <c r="I41" s="275"/>
      <c r="J41" s="275"/>
      <c r="K41" s="275"/>
      <c r="L41" s="276"/>
      <c r="M41" s="283"/>
      <c r="N41" s="294"/>
      <c r="O41" s="283"/>
      <c r="P41" s="315"/>
      <c r="Q41" s="310"/>
      <c r="R41" s="310"/>
      <c r="S41" s="78"/>
      <c r="T41" s="6"/>
      <c r="U41" s="151" t="s">
        <v>98</v>
      </c>
      <c r="V41" s="152"/>
      <c r="W41" s="153"/>
      <c r="X41" s="154"/>
      <c r="Y41" s="155"/>
      <c r="Z41" s="156">
        <f>IF(ISERROR(SUM(Z13:Z40)),NA(),IF(COUNT(Z13:Z40)=0,"",SUM(Z13:Z40)))</f>
      </c>
      <c r="AA41" s="157">
        <f>IF(ISERROR(SUM(AA13:AA40)),NA(),IF(COUNT(AA13:AA40)=0,"",SUM(AA13:AA40)))</f>
      </c>
      <c r="AB41" s="158"/>
      <c r="AC41" s="156">
        <f>IF(ISERROR(SUM(AC13:AC40)),NA(),IF(COUNT(AC13:AC40)=0,"",SUM(AC13:AC40)))</f>
      </c>
      <c r="AD41" s="159">
        <f>IF(ISERROR(SUM(AD13:AD40)),NA(),IF(COUNT(AD13:AD40)=0,"",SUM(AD13:AD40)))</f>
      </c>
      <c r="AE41" s="160"/>
      <c r="AF41" s="161"/>
      <c r="AG41" s="6"/>
      <c r="AH41" s="7"/>
      <c r="AI41" s="162"/>
      <c r="AJ41" s="163"/>
      <c r="AK41" s="7"/>
      <c r="AL41" s="162"/>
      <c r="AM41" s="163"/>
      <c r="AN41" s="7"/>
      <c r="AO41" s="7"/>
      <c r="AP41" s="7"/>
    </row>
    <row r="42" spans="1:42" ht="18" customHeight="1">
      <c r="A42" s="78"/>
      <c r="B42" s="97" t="s">
        <v>69</v>
      </c>
      <c r="C42" s="97"/>
      <c r="D42" s="98"/>
      <c r="E42" s="98"/>
      <c r="F42" s="98"/>
      <c r="G42" s="98"/>
      <c r="H42" s="98"/>
      <c r="I42" s="98"/>
      <c r="J42" s="98"/>
      <c r="K42" s="98"/>
      <c r="L42" s="98"/>
      <c r="M42" s="98"/>
      <c r="N42" s="78"/>
      <c r="O42" s="78"/>
      <c r="P42" s="78"/>
      <c r="Q42" s="78"/>
      <c r="R42" s="78"/>
      <c r="S42" s="78"/>
      <c r="T42" s="6"/>
      <c r="U42" s="164">
        <v>29</v>
      </c>
      <c r="V42" s="165" t="s">
        <v>157</v>
      </c>
      <c r="W42" s="166">
        <f>IF(Y42="","",VLOOKUP(D16,B26:D41,2))</f>
      </c>
      <c r="X42" s="167" t="s">
        <v>99</v>
      </c>
      <c r="Y42" s="168"/>
      <c r="Z42" s="169">
        <f>IF(Y42="","",ROUND(Y42*AE42,0))</f>
      </c>
      <c r="AA42" s="170">
        <f>IF(Y42="","",Y42*AF42)</f>
      </c>
      <c r="AB42" s="171"/>
      <c r="AC42" s="172"/>
      <c r="AD42" s="173"/>
      <c r="AE42" s="174">
        <f>IF(AND(Y42="",AB42=""),"",AI42)</f>
      </c>
      <c r="AF42" s="175">
        <f>IF(Y42="","",AL42)</f>
      </c>
      <c r="AG42" s="6"/>
      <c r="AH42" s="7"/>
      <c r="AI42" s="176">
        <v>9.97</v>
      </c>
      <c r="AJ42" s="177" t="s">
        <v>100</v>
      </c>
      <c r="AK42" s="7"/>
      <c r="AL42" s="178" t="e">
        <f>IF(AND(NOT(D16=0),VLOOKUP($D$16,$B$26:$R$41,17)=""),NA(),VLOOKUP($D$16,$B$26:$R$41,17))</f>
        <v>#N/A</v>
      </c>
      <c r="AM42" s="179" t="s">
        <v>101</v>
      </c>
      <c r="AN42" s="7"/>
      <c r="AO42" s="7"/>
      <c r="AP42" s="7"/>
    </row>
    <row r="43" spans="1:42" ht="18" customHeight="1">
      <c r="A43" s="78"/>
      <c r="B43" s="4"/>
      <c r="C43" s="4"/>
      <c r="D43" s="4"/>
      <c r="E43" s="4"/>
      <c r="F43" s="4"/>
      <c r="G43" s="4"/>
      <c r="H43" s="4"/>
      <c r="I43" s="4"/>
      <c r="J43" s="4"/>
      <c r="K43" s="4"/>
      <c r="L43" s="4"/>
      <c r="M43" s="13"/>
      <c r="N43" s="13"/>
      <c r="O43" s="13"/>
      <c r="P43" s="13"/>
      <c r="Q43" s="13"/>
      <c r="R43" s="13"/>
      <c r="S43" s="78"/>
      <c r="T43" s="6"/>
      <c r="U43" s="68">
        <v>30</v>
      </c>
      <c r="V43" s="180" t="s">
        <v>158</v>
      </c>
      <c r="W43" s="181">
        <f>IF(Y43="","",VLOOKUP(D16,B26:D41,2))</f>
      </c>
      <c r="X43" s="92" t="s">
        <v>99</v>
      </c>
      <c r="Y43" s="86"/>
      <c r="Z43" s="87">
        <f>IF(Y43="","",ROUND(Y43*AE43,0))</f>
      </c>
      <c r="AA43" s="88">
        <f>IF(Y43="","",Y43*AF43)</f>
      </c>
      <c r="AB43" s="182"/>
      <c r="AC43" s="183"/>
      <c r="AD43" s="108"/>
      <c r="AE43" s="90">
        <f>IF(AND(Y43="",AB43=""),"",AI43)</f>
      </c>
      <c r="AF43" s="91">
        <f>IF(Y43="","",AL43)</f>
      </c>
      <c r="AG43" s="6"/>
      <c r="AH43" s="7"/>
      <c r="AI43" s="72">
        <v>9.28</v>
      </c>
      <c r="AJ43" s="73" t="s">
        <v>100</v>
      </c>
      <c r="AK43" s="7"/>
      <c r="AL43" s="184" t="e">
        <f>IF(AND(NOT(D16=0),VLOOKUP($D$16,$B$26:$R$41,17)=""),NA(),VLOOKUP($D$16,$B$26:$R$41,17))</f>
        <v>#N/A</v>
      </c>
      <c r="AM43" s="185" t="s">
        <v>103</v>
      </c>
      <c r="AN43" s="7"/>
      <c r="AO43" s="7"/>
      <c r="AP43" s="7"/>
    </row>
    <row r="44" spans="1:42" ht="18" customHeight="1">
      <c r="A44" s="78"/>
      <c r="B44" s="78" t="s">
        <v>72</v>
      </c>
      <c r="C44" s="78"/>
      <c r="D44" s="78"/>
      <c r="E44" s="78"/>
      <c r="F44" s="78"/>
      <c r="G44" s="78"/>
      <c r="H44" s="78"/>
      <c r="I44" s="99"/>
      <c r="J44" s="99"/>
      <c r="K44" s="99"/>
      <c r="L44" s="100"/>
      <c r="M44" s="101"/>
      <c r="N44" s="81"/>
      <c r="O44" s="81"/>
      <c r="P44" s="81"/>
      <c r="Q44" s="81"/>
      <c r="R44" s="81"/>
      <c r="S44" s="78"/>
      <c r="T44" s="6"/>
      <c r="U44" s="68">
        <v>31</v>
      </c>
      <c r="V44" s="180" t="s">
        <v>105</v>
      </c>
      <c r="W44" s="181">
        <f>IF(Y44="","",IF(AND(D19=1,J19=""),NA(),C41))</f>
      </c>
      <c r="X44" s="92" t="s">
        <v>99</v>
      </c>
      <c r="Y44" s="86"/>
      <c r="Z44" s="87">
        <f>IF(Y44="","",ROUND(Y44*AE44,0))</f>
      </c>
      <c r="AA44" s="88">
        <f>IF(Y44="","",Y44*AF44)</f>
      </c>
      <c r="AB44" s="182"/>
      <c r="AC44" s="183"/>
      <c r="AD44" s="108"/>
      <c r="AE44" s="90">
        <f>IF(AND(Y44="",AB44=""),"",AI44)</f>
      </c>
      <c r="AF44" s="91">
        <f>IF(Y44="","",AL44)</f>
      </c>
      <c r="AG44" s="6"/>
      <c r="AH44" s="7"/>
      <c r="AI44" s="72">
        <v>9.76</v>
      </c>
      <c r="AJ44" s="73" t="s">
        <v>100</v>
      </c>
      <c r="AK44" s="7"/>
      <c r="AL44" s="184" t="e">
        <f>IF(AND(NOT($D$19=0),VLOOKUP($J$19,$C$41:$R$41,16)=""),NA(),VLOOKUP($J$19,$C$41:$R$41,16))</f>
        <v>#N/A</v>
      </c>
      <c r="AM44" s="185" t="s">
        <v>103</v>
      </c>
      <c r="AN44" s="350" t="s">
        <v>106</v>
      </c>
      <c r="AO44" s="350"/>
      <c r="AP44" s="7"/>
    </row>
    <row r="45" spans="1:42" ht="18" customHeight="1">
      <c r="A45" s="78"/>
      <c r="B45" s="353" t="s">
        <v>74</v>
      </c>
      <c r="C45" s="353"/>
      <c r="D45" s="353"/>
      <c r="E45" s="353"/>
      <c r="F45" s="353"/>
      <c r="G45" s="353"/>
      <c r="H45" s="351" t="s">
        <v>75</v>
      </c>
      <c r="I45" s="352" t="s">
        <v>17</v>
      </c>
      <c r="J45" s="351" t="s">
        <v>76</v>
      </c>
      <c r="K45" s="351" t="s">
        <v>77</v>
      </c>
      <c r="L45" s="374" t="s">
        <v>78</v>
      </c>
      <c r="M45" s="374"/>
      <c r="N45" s="95"/>
      <c r="O45" s="95"/>
      <c r="P45" s="95"/>
      <c r="Q45" s="95"/>
      <c r="R45" s="95"/>
      <c r="S45" s="78"/>
      <c r="T45" s="6"/>
      <c r="U45" s="135">
        <v>32</v>
      </c>
      <c r="V45" s="186" t="s">
        <v>43</v>
      </c>
      <c r="W45" s="187"/>
      <c r="X45" s="46" t="s">
        <v>99</v>
      </c>
      <c r="Y45" s="188"/>
      <c r="Z45" s="189"/>
      <c r="AA45" s="190"/>
      <c r="AB45" s="191"/>
      <c r="AC45" s="192">
        <f>IF(AB45="","",ROUND(AB45*AE45,0))</f>
      </c>
      <c r="AD45" s="193">
        <f>IF(D21=3,AB45*AF45,"")</f>
      </c>
      <c r="AE45" s="143">
        <f>IF(AND(Y45="",AB45=""),"",AI45)</f>
      </c>
      <c r="AF45" s="194">
        <f>IF(AB45="","",AN45)</f>
      </c>
      <c r="AG45" s="6"/>
      <c r="AH45" s="7"/>
      <c r="AI45" s="147">
        <v>9.76</v>
      </c>
      <c r="AJ45" s="148" t="s">
        <v>100</v>
      </c>
      <c r="AK45" s="7"/>
      <c r="AL45" s="195"/>
      <c r="AM45" s="196" t="s">
        <v>103</v>
      </c>
      <c r="AN45" s="197">
        <f>IF(AND(D21=3,L48=""),NA(),L48)</f>
      </c>
      <c r="AO45" s="163" t="s">
        <v>103</v>
      </c>
      <c r="AP45" s="7"/>
    </row>
    <row r="46" spans="1:42" ht="18" customHeight="1">
      <c r="A46" s="78"/>
      <c r="B46" s="348" t="s">
        <v>21</v>
      </c>
      <c r="C46" s="348"/>
      <c r="D46" s="349" t="s">
        <v>80</v>
      </c>
      <c r="E46" s="349"/>
      <c r="F46" s="349"/>
      <c r="G46" s="105" t="s">
        <v>12</v>
      </c>
      <c r="H46" s="351"/>
      <c r="I46" s="352"/>
      <c r="J46" s="351"/>
      <c r="K46" s="351"/>
      <c r="L46" s="374"/>
      <c r="M46" s="374"/>
      <c r="N46" s="95"/>
      <c r="O46" s="95"/>
      <c r="P46" s="95"/>
      <c r="Q46" s="95"/>
      <c r="R46" s="95"/>
      <c r="S46" s="78"/>
      <c r="T46" s="6"/>
      <c r="U46" s="371" t="s">
        <v>98</v>
      </c>
      <c r="V46" s="371"/>
      <c r="W46" s="198"/>
      <c r="X46" s="199" t="s">
        <v>99</v>
      </c>
      <c r="Y46" s="157">
        <f>IF(COUNT(Y42:Y45)=0,"",SUM(Y42:Y45))</f>
      </c>
      <c r="Z46" s="200">
        <f>IF(ISERROR(SUM(Z42:Z45)),NA(),IF(COUNT(Z42:Z45)=0,"",SUM(Z42:Z45)))</f>
      </c>
      <c r="AA46" s="201">
        <f>IF(ISERROR(SUM(AA42:AA45)),NA(),IF(COUNT(AA42:AA45)=0,"",SUM(AA42:AA45)))</f>
      </c>
      <c r="AB46" s="157">
        <f>IF(AB45="","",AB45)</f>
      </c>
      <c r="AC46" s="156">
        <f>IF(AC45="","",AC45)</f>
      </c>
      <c r="AD46" s="159">
        <f>IF(AD45="","",AD45)</f>
      </c>
      <c r="AE46" s="160"/>
      <c r="AF46" s="161"/>
      <c r="AG46" s="6"/>
      <c r="AH46" s="7"/>
      <c r="AI46" s="162"/>
      <c r="AJ46" s="163"/>
      <c r="AK46" s="7"/>
      <c r="AL46" s="162"/>
      <c r="AM46" s="163"/>
      <c r="AN46" s="7"/>
      <c r="AO46" s="7"/>
      <c r="AP46" s="7"/>
    </row>
    <row r="47" spans="1:42" ht="18" customHeight="1" thickBot="1">
      <c r="A47" s="78"/>
      <c r="B47" s="357" t="s">
        <v>82</v>
      </c>
      <c r="C47" s="357"/>
      <c r="D47" s="358"/>
      <c r="E47" s="358"/>
      <c r="F47" s="358"/>
      <c r="G47" s="114" t="s">
        <v>83</v>
      </c>
      <c r="H47" s="115" t="s">
        <v>84</v>
      </c>
      <c r="I47" s="113" t="s">
        <v>85</v>
      </c>
      <c r="J47" s="115" t="s">
        <v>86</v>
      </c>
      <c r="K47" s="115" t="s">
        <v>87</v>
      </c>
      <c r="L47" s="359" t="s">
        <v>88</v>
      </c>
      <c r="M47" s="359"/>
      <c r="N47" s="277"/>
      <c r="O47" s="277"/>
      <c r="P47" s="277"/>
      <c r="Q47" s="277"/>
      <c r="R47" s="277"/>
      <c r="S47" s="78"/>
      <c r="T47" s="6"/>
      <c r="U47" s="381" t="s">
        <v>110</v>
      </c>
      <c r="V47" s="381"/>
      <c r="W47" s="381"/>
      <c r="X47" s="381"/>
      <c r="Y47" s="367"/>
      <c r="Z47" s="202" t="s">
        <v>83</v>
      </c>
      <c r="AA47" s="203" t="s">
        <v>111</v>
      </c>
      <c r="AB47" s="368"/>
      <c r="AC47" s="202"/>
      <c r="AD47" s="203" t="s">
        <v>112</v>
      </c>
      <c r="AE47" s="375"/>
      <c r="AF47" s="376"/>
      <c r="AG47" s="6"/>
      <c r="AH47" s="7"/>
      <c r="AI47" s="7"/>
      <c r="AJ47" s="7"/>
      <c r="AK47" s="7"/>
      <c r="AL47" s="7"/>
      <c r="AM47" s="7"/>
      <c r="AN47" s="7"/>
      <c r="AO47" s="7"/>
      <c r="AP47" s="7"/>
    </row>
    <row r="48" spans="1:42" ht="18" customHeight="1" thickBot="1" thickTop="1">
      <c r="A48" s="12"/>
      <c r="B48" s="360"/>
      <c r="C48" s="360"/>
      <c r="D48" s="361">
        <f>IF(AND($D$21=3,ISNUMBER(B48)),VLOOKUP(B48,$U$10:$AO$55,2),"")</f>
      </c>
      <c r="E48" s="361"/>
      <c r="F48" s="361"/>
      <c r="G48" s="120"/>
      <c r="H48" s="121">
        <f>IF(AND($D$21=3,ISNUMBER(B48)),VLOOKUP(B48,$U$10:$AO$55,15),"")</f>
      </c>
      <c r="I48" s="122">
        <f>IF(AND($D$21=3,ISNUMBER(B48)),VLOOKUP(B48,$U$10:$AO$55,18),"")</f>
      </c>
      <c r="J48" s="123">
        <f>IF(OR(B48="",G48=""),"",G48*H48*I48*(44/12))</f>
      </c>
      <c r="K48" s="362"/>
      <c r="L48" s="363">
        <f>IF(OR(B48="",G48="",K48=""),"",ROUND(SUM(J48:J50)/K48,4))</f>
      </c>
      <c r="M48" s="363"/>
      <c r="N48" s="277"/>
      <c r="O48" s="277"/>
      <c r="P48" s="277"/>
      <c r="Q48" s="277"/>
      <c r="R48" s="277"/>
      <c r="S48" s="13"/>
      <c r="T48" s="6"/>
      <c r="U48" s="381"/>
      <c r="V48" s="381"/>
      <c r="W48" s="381"/>
      <c r="X48" s="381"/>
      <c r="Y48" s="367"/>
      <c r="Z48" s="204">
        <f>IF(AND(Z41="",Z46=""),"",SUM(Z41,Z46))</f>
      </c>
      <c r="AA48" s="205">
        <f>IF(AND(AA41="",AA46=""),"",SUM(AA41,AA46))</f>
      </c>
      <c r="AB48" s="368"/>
      <c r="AC48" s="204">
        <f>IF(AND(AC41="",AC46=""),"",SUM(AC41,AC46))</f>
      </c>
      <c r="AD48" s="204">
        <f>IF(AND(AD41="",AD46=""),"",SUM(AD41,AD46))</f>
      </c>
      <c r="AE48" s="375"/>
      <c r="AF48" s="376"/>
      <c r="AG48" s="6"/>
      <c r="AH48" s="7"/>
      <c r="AI48" s="7"/>
      <c r="AJ48" s="7"/>
      <c r="AK48" s="7"/>
      <c r="AL48" s="7"/>
      <c r="AM48" s="7"/>
      <c r="AN48" s="7"/>
      <c r="AO48" s="7"/>
      <c r="AP48" s="7"/>
    </row>
    <row r="49" spans="1:42" ht="18" customHeight="1" thickBot="1" thickTop="1">
      <c r="A49" s="12"/>
      <c r="B49" s="364"/>
      <c r="C49" s="364"/>
      <c r="D49" s="365">
        <f>IF(AND($D$21=3,ISNUMBER(B49)),VLOOKUP(B49,$U$10:$AO$55,2),"")</f>
      </c>
      <c r="E49" s="365"/>
      <c r="F49" s="365"/>
      <c r="G49" s="127"/>
      <c r="H49" s="128">
        <f>IF(AND($D$21=3,ISNUMBER(B49)),VLOOKUP(B49,$U$10:$AO$55,15),"")</f>
      </c>
      <c r="I49" s="129">
        <f>IF(AND($D$21=3,ISNUMBER(B49)),VLOOKUP(B49,$U$10:$AO$55,18),"")</f>
      </c>
      <c r="J49" s="130">
        <f>IF(OR(B49="",G49=""),"",G49*H49*I49*(44/12))</f>
      </c>
      <c r="K49" s="362"/>
      <c r="L49" s="363"/>
      <c r="M49" s="363"/>
      <c r="N49" s="277"/>
      <c r="O49" s="277"/>
      <c r="P49" s="277"/>
      <c r="Q49" s="277"/>
      <c r="R49" s="277"/>
      <c r="S49" s="13"/>
      <c r="T49" s="6"/>
      <c r="U49" s="377" t="s">
        <v>113</v>
      </c>
      <c r="V49" s="377"/>
      <c r="W49" s="377"/>
      <c r="X49" s="377"/>
      <c r="Y49" s="378" t="s">
        <v>114</v>
      </c>
      <c r="Z49" s="378"/>
      <c r="AA49" s="378"/>
      <c r="AB49" s="378"/>
      <c r="AC49" s="378"/>
      <c r="AD49" s="378"/>
      <c r="AE49" s="206">
        <f>IF(Z48="","",ROUND(Z48*0.0258,0))</f>
      </c>
      <c r="AF49" s="207" t="s">
        <v>32</v>
      </c>
      <c r="AG49" s="6"/>
      <c r="AH49" s="7"/>
      <c r="AI49" s="7"/>
      <c r="AJ49" s="7"/>
      <c r="AK49" s="7"/>
      <c r="AL49" s="7"/>
      <c r="AM49" s="7"/>
      <c r="AN49" s="7"/>
      <c r="AO49" s="7"/>
      <c r="AP49" s="7"/>
    </row>
    <row r="50" spans="1:42" ht="18" customHeight="1" thickBot="1" thickTop="1">
      <c r="A50" s="78"/>
      <c r="B50" s="366"/>
      <c r="C50" s="366"/>
      <c r="D50" s="369">
        <f>IF(AND($D$21=3,ISNUMBER(B50)),VLOOKUP(B50,$U$10:$AO$55,2),"")</f>
      </c>
      <c r="E50" s="369"/>
      <c r="F50" s="369"/>
      <c r="G50" s="131"/>
      <c r="H50" s="132">
        <f>IF(AND($D$21=3,ISNUMBER(B50)),VLOOKUP(B50,$U$10:$AO$55,15),"")</f>
      </c>
      <c r="I50" s="133">
        <f>IF(AND($D$21=3,ISNUMBER(B50)),VLOOKUP(B50,$U$10:$AO$55,18),"")</f>
      </c>
      <c r="J50" s="134">
        <f>IF(OR(B50="",G50=""),"",G50*H50*I50*(44/12))</f>
      </c>
      <c r="K50" s="362"/>
      <c r="L50" s="363"/>
      <c r="M50" s="363"/>
      <c r="N50" s="277"/>
      <c r="O50" s="277"/>
      <c r="P50" s="277"/>
      <c r="Q50" s="277"/>
      <c r="R50" s="277"/>
      <c r="S50" s="78"/>
      <c r="T50" s="6"/>
      <c r="U50" s="372" t="s">
        <v>115</v>
      </c>
      <c r="V50" s="372"/>
      <c r="W50" s="372"/>
      <c r="X50" s="372"/>
      <c r="Y50" s="208" t="s">
        <v>116</v>
      </c>
      <c r="Z50" s="209"/>
      <c r="AA50" s="210"/>
      <c r="AB50" s="373"/>
      <c r="AC50" s="373"/>
      <c r="AD50" s="373"/>
      <c r="AE50" s="211">
        <f>IF(AND(AA48="",AD48=""),"",IF(AD48="",ROUNDDOWN(AA48,0),ROUNDDOWN((AA48-AD48),0)))</f>
      </c>
      <c r="AF50" s="212" t="s">
        <v>117</v>
      </c>
      <c r="AG50" s="6"/>
      <c r="AH50" s="7"/>
      <c r="AI50" s="7"/>
      <c r="AJ50" s="7"/>
      <c r="AK50" s="7"/>
      <c r="AL50" s="7"/>
      <c r="AM50" s="7"/>
      <c r="AN50" s="7"/>
      <c r="AO50" s="7"/>
      <c r="AP50" s="7"/>
    </row>
    <row r="51" spans="1:42" ht="18" customHeight="1">
      <c r="A51" s="78"/>
      <c r="B51" s="150" t="s">
        <v>97</v>
      </c>
      <c r="C51" s="12"/>
      <c r="D51" s="12"/>
      <c r="E51" s="12"/>
      <c r="F51" s="12"/>
      <c r="G51" s="12"/>
      <c r="H51" s="12"/>
      <c r="I51" s="12"/>
      <c r="J51" s="12"/>
      <c r="K51" s="13"/>
      <c r="L51" s="12"/>
      <c r="M51" s="13"/>
      <c r="N51" s="13"/>
      <c r="O51" s="13"/>
      <c r="P51" s="13"/>
      <c r="Q51" s="13"/>
      <c r="R51" s="13"/>
      <c r="S51" s="78"/>
      <c r="T51" s="6"/>
      <c r="AG51" s="6"/>
      <c r="AH51" s="7"/>
      <c r="AI51" s="7"/>
      <c r="AJ51" s="7"/>
      <c r="AK51" s="7"/>
      <c r="AL51" s="7"/>
      <c r="AM51" s="7"/>
      <c r="AN51" s="7"/>
      <c r="AO51" s="7"/>
      <c r="AP51" s="7"/>
    </row>
    <row r="52" spans="1:42" ht="18" customHeight="1" thickBot="1">
      <c r="A52" s="78"/>
      <c r="B52" s="12"/>
      <c r="C52" s="12"/>
      <c r="D52" s="12"/>
      <c r="E52" s="12"/>
      <c r="F52" s="12"/>
      <c r="G52" s="12"/>
      <c r="H52" s="12"/>
      <c r="I52" s="12"/>
      <c r="J52" s="12"/>
      <c r="K52" s="13"/>
      <c r="L52" s="12"/>
      <c r="M52" s="13"/>
      <c r="N52" s="13"/>
      <c r="O52" s="13"/>
      <c r="P52" s="13"/>
      <c r="Q52" s="13"/>
      <c r="R52" s="13"/>
      <c r="S52" s="78"/>
      <c r="T52" s="6"/>
      <c r="U52" s="320" t="s">
        <v>119</v>
      </c>
      <c r="V52" s="320"/>
      <c r="W52" s="320"/>
      <c r="X52" s="320"/>
      <c r="Y52" s="320"/>
      <c r="Z52" s="320"/>
      <c r="AA52" s="320"/>
      <c r="AB52" s="320"/>
      <c r="AC52" s="320"/>
      <c r="AD52" s="320"/>
      <c r="AE52" s="320"/>
      <c r="AF52" s="320"/>
      <c r="AG52" s="6"/>
      <c r="AH52" s="7"/>
      <c r="AI52" s="213">
        <v>1</v>
      </c>
      <c r="AJ52" s="213">
        <v>0</v>
      </c>
      <c r="AK52" s="213">
        <v>0</v>
      </c>
      <c r="AL52" s="7"/>
      <c r="AM52" s="7"/>
      <c r="AN52" s="7"/>
      <c r="AO52" s="7"/>
      <c r="AP52" s="7"/>
    </row>
    <row r="53" spans="1:42" ht="18" customHeight="1" thickBot="1">
      <c r="A53" s="78"/>
      <c r="B53" s="26" t="s">
        <v>102</v>
      </c>
      <c r="C53" s="37"/>
      <c r="D53" s="12"/>
      <c r="E53" s="12"/>
      <c r="F53" s="12"/>
      <c r="G53" s="12"/>
      <c r="H53" s="12"/>
      <c r="I53" s="12"/>
      <c r="J53" s="12"/>
      <c r="K53" s="13"/>
      <c r="L53" s="12"/>
      <c r="M53" s="13"/>
      <c r="N53" s="13"/>
      <c r="O53" s="13"/>
      <c r="P53" s="13"/>
      <c r="Q53" s="13"/>
      <c r="R53" s="13"/>
      <c r="S53" s="78"/>
      <c r="T53" s="6"/>
      <c r="U53" s="379" t="s">
        <v>167</v>
      </c>
      <c r="V53" s="379"/>
      <c r="W53" s="379"/>
      <c r="X53" s="379"/>
      <c r="Y53" s="379"/>
      <c r="Z53" s="380" t="s">
        <v>166</v>
      </c>
      <c r="AA53" s="380"/>
      <c r="AB53" s="380"/>
      <c r="AC53" s="380"/>
      <c r="AD53" s="382" t="s">
        <v>174</v>
      </c>
      <c r="AE53" s="382"/>
      <c r="AF53" s="382"/>
      <c r="AG53" s="6"/>
      <c r="AH53" s="7"/>
      <c r="AI53" s="213">
        <v>2</v>
      </c>
      <c r="AJ53" s="213">
        <v>1</v>
      </c>
      <c r="AK53" s="213">
        <v>1</v>
      </c>
      <c r="AL53" s="7"/>
      <c r="AM53" s="7"/>
      <c r="AN53" s="7"/>
      <c r="AO53" s="7"/>
      <c r="AP53" s="7"/>
    </row>
    <row r="54" spans="1:42" ht="18" customHeight="1" thickBot="1">
      <c r="A54" s="78"/>
      <c r="B54" s="78"/>
      <c r="C54" s="78"/>
      <c r="D54" s="78"/>
      <c r="E54" s="78"/>
      <c r="F54" s="78"/>
      <c r="G54" s="12"/>
      <c r="H54" s="76" t="s">
        <v>104</v>
      </c>
      <c r="I54" s="78"/>
      <c r="J54" s="78"/>
      <c r="K54" s="13"/>
      <c r="L54" s="12"/>
      <c r="M54" s="13"/>
      <c r="N54" s="13"/>
      <c r="O54" s="13"/>
      <c r="P54" s="13"/>
      <c r="Q54" s="13"/>
      <c r="R54" s="13"/>
      <c r="S54" s="78"/>
      <c r="T54" s="6"/>
      <c r="U54" s="379"/>
      <c r="V54" s="379"/>
      <c r="W54" s="379"/>
      <c r="X54" s="379"/>
      <c r="Y54" s="379"/>
      <c r="Z54" s="380"/>
      <c r="AA54" s="380"/>
      <c r="AB54" s="380"/>
      <c r="AC54" s="380"/>
      <c r="AD54" s="382"/>
      <c r="AE54" s="382"/>
      <c r="AF54" s="382"/>
      <c r="AG54" s="6"/>
      <c r="AH54" s="7"/>
      <c r="AI54" s="213"/>
      <c r="AJ54" s="213">
        <v>2</v>
      </c>
      <c r="AK54" s="213"/>
      <c r="AL54" s="7"/>
      <c r="AM54" s="7"/>
      <c r="AN54" s="7"/>
      <c r="AO54" s="7"/>
      <c r="AP54" s="7"/>
    </row>
    <row r="55" spans="1:42" ht="18" customHeight="1">
      <c r="A55" s="78"/>
      <c r="B55" s="78" t="s">
        <v>89</v>
      </c>
      <c r="C55" s="78"/>
      <c r="D55" s="78"/>
      <c r="E55" s="39"/>
      <c r="F55" s="78" t="s">
        <v>107</v>
      </c>
      <c r="G55" s="12"/>
      <c r="H55" s="370"/>
      <c r="I55" s="370"/>
      <c r="J55" s="78" t="s">
        <v>108</v>
      </c>
      <c r="K55" s="13"/>
      <c r="L55" s="78" t="s">
        <v>109</v>
      </c>
      <c r="M55" s="13"/>
      <c r="N55" s="13"/>
      <c r="O55" s="13"/>
      <c r="P55" s="13"/>
      <c r="Q55" s="13"/>
      <c r="R55" s="13"/>
      <c r="S55" s="78"/>
      <c r="T55" s="6"/>
      <c r="U55" s="386" t="s">
        <v>125</v>
      </c>
      <c r="V55" s="386"/>
      <c r="W55" s="387" t="s">
        <v>126</v>
      </c>
      <c r="X55" s="387"/>
      <c r="Y55" s="387"/>
      <c r="Z55" s="380"/>
      <c r="AA55" s="380"/>
      <c r="AB55" s="380"/>
      <c r="AC55" s="380"/>
      <c r="AD55" s="382"/>
      <c r="AE55" s="382"/>
      <c r="AF55" s="382"/>
      <c r="AG55" s="6"/>
      <c r="AH55" s="7"/>
      <c r="AI55" s="213"/>
      <c r="AJ55" s="213">
        <v>3</v>
      </c>
      <c r="AK55" s="213"/>
      <c r="AL55" s="7"/>
      <c r="AM55" s="7"/>
      <c r="AN55" s="7"/>
      <c r="AO55" s="7"/>
      <c r="AP55" s="7"/>
    </row>
    <row r="56" spans="1:42" ht="18" customHeight="1">
      <c r="A56" s="78"/>
      <c r="B56" s="78"/>
      <c r="C56" s="78"/>
      <c r="D56" s="78"/>
      <c r="E56" s="13"/>
      <c r="F56" s="78"/>
      <c r="G56" s="12"/>
      <c r="H56" s="76" t="s">
        <v>104</v>
      </c>
      <c r="I56" s="78"/>
      <c r="J56" s="78"/>
      <c r="K56" s="13"/>
      <c r="L56" s="78"/>
      <c r="M56" s="13"/>
      <c r="N56" s="13"/>
      <c r="O56" s="13"/>
      <c r="P56" s="13"/>
      <c r="Q56" s="13"/>
      <c r="R56" s="13"/>
      <c r="S56" s="78"/>
      <c r="T56" s="6"/>
      <c r="U56" s="390"/>
      <c r="V56" s="390"/>
      <c r="W56" s="391"/>
      <c r="X56" s="391"/>
      <c r="Y56" s="391"/>
      <c r="Z56" s="394"/>
      <c r="AA56" s="394"/>
      <c r="AB56" s="394"/>
      <c r="AC56" s="219" t="s">
        <v>131</v>
      </c>
      <c r="AD56" s="403"/>
      <c r="AE56" s="403"/>
      <c r="AF56" s="220" t="s">
        <v>132</v>
      </c>
      <c r="AG56" s="6"/>
      <c r="AH56" s="7"/>
      <c r="AI56" s="221"/>
      <c r="AJ56" s="213">
        <v>4</v>
      </c>
      <c r="AK56" s="213"/>
      <c r="AL56" s="7"/>
      <c r="AM56" s="7"/>
      <c r="AN56" s="7"/>
      <c r="AO56" s="7"/>
      <c r="AP56" s="7"/>
    </row>
    <row r="57" spans="1:42" ht="18" customHeight="1">
      <c r="A57" s="78"/>
      <c r="B57" s="78" t="s">
        <v>94</v>
      </c>
      <c r="C57" s="78"/>
      <c r="D57" s="78"/>
      <c r="E57" s="39"/>
      <c r="F57" s="78" t="s">
        <v>107</v>
      </c>
      <c r="G57" s="12"/>
      <c r="H57" s="370"/>
      <c r="I57" s="370"/>
      <c r="J57" s="78" t="s">
        <v>108</v>
      </c>
      <c r="K57" s="13"/>
      <c r="L57" s="78" t="s">
        <v>109</v>
      </c>
      <c r="M57" s="13"/>
      <c r="N57" s="13"/>
      <c r="O57" s="13"/>
      <c r="P57" s="13"/>
      <c r="Q57" s="13"/>
      <c r="R57" s="13"/>
      <c r="S57" s="78"/>
      <c r="T57" s="6"/>
      <c r="U57" s="395"/>
      <c r="V57" s="395"/>
      <c r="W57" s="392"/>
      <c r="X57" s="392"/>
      <c r="Y57" s="392"/>
      <c r="Z57" s="396"/>
      <c r="AA57" s="396"/>
      <c r="AB57" s="396"/>
      <c r="AC57" s="85" t="s">
        <v>131</v>
      </c>
      <c r="AD57" s="404"/>
      <c r="AE57" s="404"/>
      <c r="AF57" s="227" t="s">
        <v>132</v>
      </c>
      <c r="AG57" s="6"/>
      <c r="AH57" s="7"/>
      <c r="AI57" s="7"/>
      <c r="AJ57" s="213">
        <v>5</v>
      </c>
      <c r="AK57" s="7"/>
      <c r="AL57" s="7"/>
      <c r="AM57" s="7"/>
      <c r="AN57" s="7"/>
      <c r="AO57" s="7"/>
      <c r="AP57" s="7"/>
    </row>
    <row r="58" spans="1:42" ht="18" customHeight="1">
      <c r="A58" s="78"/>
      <c r="B58" s="78"/>
      <c r="C58" s="78"/>
      <c r="D58" s="78"/>
      <c r="E58" s="13"/>
      <c r="F58" s="78"/>
      <c r="G58" s="12"/>
      <c r="H58" s="76" t="s">
        <v>104</v>
      </c>
      <c r="I58" s="78"/>
      <c r="J58" s="78"/>
      <c r="K58" s="13"/>
      <c r="L58" s="78"/>
      <c r="M58" s="13"/>
      <c r="N58" s="13"/>
      <c r="O58" s="13"/>
      <c r="P58" s="13"/>
      <c r="Q58" s="13"/>
      <c r="R58" s="13"/>
      <c r="S58" s="78"/>
      <c r="T58" s="6"/>
      <c r="U58" s="395"/>
      <c r="V58" s="395"/>
      <c r="W58" s="392"/>
      <c r="X58" s="392"/>
      <c r="Y58" s="392"/>
      <c r="Z58" s="396"/>
      <c r="AA58" s="396"/>
      <c r="AB58" s="396"/>
      <c r="AC58" s="232" t="s">
        <v>131</v>
      </c>
      <c r="AD58" s="404"/>
      <c r="AE58" s="404"/>
      <c r="AF58" s="233" t="s">
        <v>132</v>
      </c>
      <c r="AG58" s="6"/>
      <c r="AH58" s="7"/>
      <c r="AI58" s="7"/>
      <c r="AJ58" s="213">
        <v>6</v>
      </c>
      <c r="AK58" s="7"/>
      <c r="AL58" s="7"/>
      <c r="AM58" s="7"/>
      <c r="AN58" s="7"/>
      <c r="AO58" s="7"/>
      <c r="AP58" s="7"/>
    </row>
    <row r="59" spans="1:42" ht="21" customHeight="1" thickBot="1">
      <c r="A59" s="78"/>
      <c r="B59" s="78" t="s">
        <v>95</v>
      </c>
      <c r="C59" s="78"/>
      <c r="D59" s="78"/>
      <c r="E59" s="39"/>
      <c r="F59" s="78" t="s">
        <v>107</v>
      </c>
      <c r="G59" s="12"/>
      <c r="H59" s="370"/>
      <c r="I59" s="370"/>
      <c r="J59" s="78" t="s">
        <v>108</v>
      </c>
      <c r="K59" s="13"/>
      <c r="L59" s="78" t="s">
        <v>109</v>
      </c>
      <c r="M59" s="13"/>
      <c r="N59" s="13"/>
      <c r="O59" s="13"/>
      <c r="P59" s="13"/>
      <c r="Q59" s="13"/>
      <c r="R59" s="13"/>
      <c r="S59" s="78"/>
      <c r="T59" s="6"/>
      <c r="U59" s="393"/>
      <c r="V59" s="393"/>
      <c r="W59" s="400"/>
      <c r="X59" s="400"/>
      <c r="Y59" s="400"/>
      <c r="Z59" s="401"/>
      <c r="AA59" s="401"/>
      <c r="AB59" s="401"/>
      <c r="AC59" s="236" t="s">
        <v>131</v>
      </c>
      <c r="AD59" s="402"/>
      <c r="AE59" s="402"/>
      <c r="AF59" s="237" t="s">
        <v>132</v>
      </c>
      <c r="AG59" s="6"/>
      <c r="AH59" s="7"/>
      <c r="AI59" s="7"/>
      <c r="AJ59" s="213">
        <v>7</v>
      </c>
      <c r="AK59" s="7"/>
      <c r="AL59" s="7"/>
      <c r="AM59" s="7"/>
      <c r="AN59" s="7"/>
      <c r="AO59" s="7"/>
      <c r="AP59" s="7"/>
    </row>
    <row r="60" spans="1:42" ht="21" customHeight="1" thickBot="1">
      <c r="A60" s="78"/>
      <c r="B60" s="78"/>
      <c r="C60" s="78"/>
      <c r="D60" s="78"/>
      <c r="E60" s="13"/>
      <c r="F60" s="78"/>
      <c r="G60" s="12"/>
      <c r="H60" s="76" t="s">
        <v>104</v>
      </c>
      <c r="I60" s="78"/>
      <c r="J60" s="78"/>
      <c r="K60" s="13"/>
      <c r="L60" s="78"/>
      <c r="M60" s="13"/>
      <c r="N60" s="13"/>
      <c r="O60" s="13"/>
      <c r="P60" s="13"/>
      <c r="Q60" s="13"/>
      <c r="R60" s="13"/>
      <c r="S60" s="78"/>
      <c r="T60" s="6"/>
      <c r="U60" s="405" t="s">
        <v>175</v>
      </c>
      <c r="V60" s="405"/>
      <c r="W60" s="405"/>
      <c r="X60" s="405"/>
      <c r="Y60" s="405"/>
      <c r="Z60" s="405"/>
      <c r="AA60" s="405"/>
      <c r="AB60" s="405"/>
      <c r="AC60" s="405"/>
      <c r="AD60" s="405"/>
      <c r="AE60" s="405"/>
      <c r="AF60" s="405"/>
      <c r="AG60" s="6"/>
      <c r="AH60" s="7"/>
      <c r="AI60" s="7"/>
      <c r="AJ60" s="213">
        <v>8</v>
      </c>
      <c r="AK60" s="7"/>
      <c r="AL60" s="7"/>
      <c r="AM60" s="7"/>
      <c r="AN60" s="7"/>
      <c r="AO60" s="7"/>
      <c r="AP60" s="7"/>
    </row>
    <row r="61" spans="1:42" ht="18" customHeight="1" thickBot="1">
      <c r="A61" s="78"/>
      <c r="B61" s="78" t="s">
        <v>96</v>
      </c>
      <c r="C61" s="78"/>
      <c r="D61" s="78"/>
      <c r="E61" s="39"/>
      <c r="F61" s="78" t="s">
        <v>118</v>
      </c>
      <c r="G61" s="12"/>
      <c r="H61" s="370"/>
      <c r="I61" s="370"/>
      <c r="J61" s="78" t="s">
        <v>108</v>
      </c>
      <c r="K61" s="13"/>
      <c r="L61" s="78" t="s">
        <v>109</v>
      </c>
      <c r="M61" s="13"/>
      <c r="N61" s="13"/>
      <c r="O61" s="13"/>
      <c r="P61" s="13"/>
      <c r="Q61" s="13"/>
      <c r="R61" s="13"/>
      <c r="S61" s="78"/>
      <c r="T61" s="6"/>
      <c r="U61" s="405"/>
      <c r="V61" s="405"/>
      <c r="W61" s="405"/>
      <c r="X61" s="405"/>
      <c r="Y61" s="405"/>
      <c r="Z61" s="405"/>
      <c r="AA61" s="405"/>
      <c r="AB61" s="405"/>
      <c r="AC61" s="405"/>
      <c r="AD61" s="405"/>
      <c r="AE61" s="405"/>
      <c r="AF61" s="405"/>
      <c r="AG61" s="6"/>
      <c r="AH61" s="7"/>
      <c r="AI61" s="7"/>
      <c r="AJ61" s="213">
        <v>9</v>
      </c>
      <c r="AK61" s="7"/>
      <c r="AL61" s="7"/>
      <c r="AM61" s="7"/>
      <c r="AN61" s="7"/>
      <c r="AO61" s="7"/>
      <c r="AP61" s="7"/>
    </row>
    <row r="62" spans="1:42" ht="9" customHeight="1">
      <c r="A62" s="78"/>
      <c r="B62" s="78"/>
      <c r="C62" s="78"/>
      <c r="D62" s="78"/>
      <c r="E62" s="12"/>
      <c r="F62" s="78"/>
      <c r="G62" s="78"/>
      <c r="H62" s="78"/>
      <c r="I62" s="78"/>
      <c r="J62" s="12"/>
      <c r="K62" s="13"/>
      <c r="L62" s="12"/>
      <c r="M62" s="13"/>
      <c r="N62" s="13"/>
      <c r="O62" s="13"/>
      <c r="P62" s="13"/>
      <c r="Q62" s="13"/>
      <c r="R62" s="13"/>
      <c r="S62" s="78"/>
      <c r="T62" s="6"/>
      <c r="U62" s="405"/>
      <c r="V62" s="405"/>
      <c r="W62" s="405"/>
      <c r="X62" s="405"/>
      <c r="Y62" s="405"/>
      <c r="Z62" s="405"/>
      <c r="AA62" s="405"/>
      <c r="AB62" s="405"/>
      <c r="AC62" s="405"/>
      <c r="AD62" s="405"/>
      <c r="AE62" s="405"/>
      <c r="AF62" s="405"/>
      <c r="AG62" s="6"/>
      <c r="AH62" s="7"/>
      <c r="AI62" s="7"/>
      <c r="AJ62" s="213">
        <v>10</v>
      </c>
      <c r="AK62" s="7"/>
      <c r="AL62" s="7"/>
      <c r="AM62" s="7"/>
      <c r="AN62" s="7"/>
      <c r="AO62" s="7"/>
      <c r="AP62" s="7"/>
    </row>
    <row r="63" spans="1:42" ht="18" customHeight="1">
      <c r="A63" s="78"/>
      <c r="B63" s="12" t="s">
        <v>120</v>
      </c>
      <c r="C63" s="12"/>
      <c r="D63" s="12"/>
      <c r="E63" s="78"/>
      <c r="F63" s="78"/>
      <c r="G63" s="78"/>
      <c r="H63" s="78"/>
      <c r="I63" s="78"/>
      <c r="J63" s="78"/>
      <c r="K63" s="78"/>
      <c r="L63" s="78"/>
      <c r="M63" s="81"/>
      <c r="N63" s="81"/>
      <c r="O63" s="81"/>
      <c r="P63" s="81"/>
      <c r="Q63" s="81"/>
      <c r="R63" s="81"/>
      <c r="S63" s="78"/>
      <c r="T63" s="6"/>
      <c r="U63" s="409" t="s">
        <v>135</v>
      </c>
      <c r="V63" s="409"/>
      <c r="W63" s="409"/>
      <c r="X63" s="409"/>
      <c r="Y63" s="409"/>
      <c r="Z63" s="409"/>
      <c r="AA63" s="409"/>
      <c r="AB63" s="409"/>
      <c r="AC63" s="409"/>
      <c r="AD63" s="409"/>
      <c r="AE63" s="409"/>
      <c r="AF63" s="409"/>
      <c r="AG63" s="6"/>
      <c r="AH63" s="7"/>
      <c r="AI63" s="7"/>
      <c r="AJ63" s="213">
        <v>11</v>
      </c>
      <c r="AK63" s="7"/>
      <c r="AL63" s="234"/>
      <c r="AM63" s="7"/>
      <c r="AN63" s="7"/>
      <c r="AO63" s="7"/>
      <c r="AP63" s="7"/>
    </row>
    <row r="64" spans="1:42" ht="18" customHeight="1" thickBot="1">
      <c r="A64" s="78"/>
      <c r="B64" s="383" t="s">
        <v>121</v>
      </c>
      <c r="C64" s="383"/>
      <c r="D64" s="384" t="s">
        <v>122</v>
      </c>
      <c r="E64" s="384"/>
      <c r="F64" s="384"/>
      <c r="G64" s="384"/>
      <c r="H64" s="351" t="s">
        <v>75</v>
      </c>
      <c r="I64" s="352" t="s">
        <v>17</v>
      </c>
      <c r="J64" s="352" t="s">
        <v>123</v>
      </c>
      <c r="K64" s="352" t="s">
        <v>124</v>
      </c>
      <c r="L64" s="374" t="s">
        <v>78</v>
      </c>
      <c r="M64" s="374"/>
      <c r="N64" s="95"/>
      <c r="O64" s="95"/>
      <c r="P64" s="95"/>
      <c r="Q64" s="95"/>
      <c r="R64" s="95"/>
      <c r="S64" s="78"/>
      <c r="T64" s="6"/>
      <c r="U64" s="409"/>
      <c r="V64" s="409"/>
      <c r="W64" s="409"/>
      <c r="X64" s="409"/>
      <c r="Y64" s="409"/>
      <c r="Z64" s="409"/>
      <c r="AA64" s="409"/>
      <c r="AB64" s="409"/>
      <c r="AC64" s="409"/>
      <c r="AD64" s="409"/>
      <c r="AE64" s="409"/>
      <c r="AF64" s="409"/>
      <c r="AG64" s="6"/>
      <c r="AH64" s="7"/>
      <c r="AI64" s="7"/>
      <c r="AJ64" s="213">
        <v>12</v>
      </c>
      <c r="AK64" s="7"/>
      <c r="AL64" s="234"/>
      <c r="AM64" s="7"/>
      <c r="AN64" s="7"/>
      <c r="AO64" s="7"/>
      <c r="AP64" s="7"/>
    </row>
    <row r="65" spans="1:42" ht="18" customHeight="1" thickBot="1" thickTop="1">
      <c r="A65" s="78"/>
      <c r="B65" s="383"/>
      <c r="C65" s="383"/>
      <c r="D65" s="104" t="s">
        <v>21</v>
      </c>
      <c r="E65" s="385" t="s">
        <v>80</v>
      </c>
      <c r="F65" s="385"/>
      <c r="G65" s="214" t="s">
        <v>12</v>
      </c>
      <c r="H65" s="351"/>
      <c r="I65" s="352"/>
      <c r="J65" s="352"/>
      <c r="K65" s="352"/>
      <c r="L65" s="352"/>
      <c r="M65" s="374"/>
      <c r="N65" s="95"/>
      <c r="O65" s="95"/>
      <c r="P65" s="95"/>
      <c r="Q65" s="95"/>
      <c r="R65" s="95"/>
      <c r="S65" s="78"/>
      <c r="T65" s="6"/>
      <c r="U65" s="6"/>
      <c r="V65" s="6"/>
      <c r="W65" s="6"/>
      <c r="X65" s="6"/>
      <c r="Y65" s="6"/>
      <c r="Z65" s="6"/>
      <c r="AA65" s="6"/>
      <c r="AB65" s="6"/>
      <c r="AC65" s="6"/>
      <c r="AD65" s="6"/>
      <c r="AE65" s="6"/>
      <c r="AF65" s="6"/>
      <c r="AG65" s="6"/>
      <c r="AH65" s="7"/>
      <c r="AI65" s="7"/>
      <c r="AJ65" s="213">
        <v>13</v>
      </c>
      <c r="AK65" s="7"/>
      <c r="AL65" s="234"/>
      <c r="AM65" s="7"/>
      <c r="AN65" s="7"/>
      <c r="AO65" s="7"/>
      <c r="AP65" s="7"/>
    </row>
    <row r="66" spans="1:42" ht="18" customHeight="1" thickBot="1" thickTop="1">
      <c r="A66" s="78"/>
      <c r="B66" s="383"/>
      <c r="C66" s="383"/>
      <c r="D66" s="215" t="s">
        <v>82</v>
      </c>
      <c r="E66" s="388"/>
      <c r="F66" s="388"/>
      <c r="G66" s="216" t="s">
        <v>83</v>
      </c>
      <c r="H66" s="217" t="s">
        <v>127</v>
      </c>
      <c r="I66" s="218" t="s">
        <v>85</v>
      </c>
      <c r="J66" s="218" t="s">
        <v>128</v>
      </c>
      <c r="K66" s="218" t="s">
        <v>129</v>
      </c>
      <c r="L66" s="389" t="s">
        <v>130</v>
      </c>
      <c r="M66" s="389"/>
      <c r="N66" s="277"/>
      <c r="O66" s="277"/>
      <c r="P66" s="277"/>
      <c r="Q66" s="277"/>
      <c r="R66" s="277"/>
      <c r="S66" s="78"/>
      <c r="T66" s="6"/>
      <c r="U66" s="6"/>
      <c r="V66" s="6"/>
      <c r="W66" s="6"/>
      <c r="X66" s="6"/>
      <c r="Y66" s="6"/>
      <c r="Z66" s="6"/>
      <c r="AA66" s="6"/>
      <c r="AB66" s="6"/>
      <c r="AC66" s="6"/>
      <c r="AD66" s="6"/>
      <c r="AE66" s="6"/>
      <c r="AF66" s="6"/>
      <c r="AG66" s="6"/>
      <c r="AH66" s="7"/>
      <c r="AI66" s="7"/>
      <c r="AJ66" s="213">
        <v>14</v>
      </c>
      <c r="AK66" s="7"/>
      <c r="AL66" s="234"/>
      <c r="AM66" s="7"/>
      <c r="AN66" s="7"/>
      <c r="AO66" s="7"/>
      <c r="AP66" s="7"/>
    </row>
    <row r="67" spans="1:42" ht="18" customHeight="1" thickBot="1" thickTop="1">
      <c r="A67" s="78"/>
      <c r="B67" s="397" t="s">
        <v>89</v>
      </c>
      <c r="C67" s="397"/>
      <c r="D67" s="222"/>
      <c r="E67" s="361">
        <f>IF(AND($E$55=2,ISNUMBER($D67)),VLOOKUP($D67,$U$10:$AO$55,2),"")</f>
      </c>
      <c r="F67" s="361"/>
      <c r="G67" s="223"/>
      <c r="H67" s="224">
        <f>IF(AND($E$55=2,ISNUMBER($D67)),VLOOKUP($D67,$U$10:$AO$55,15),"")</f>
      </c>
      <c r="I67" s="225">
        <f>IF(AND($E$55=2,ISNUMBER($D67)),VLOOKUP($D67,$U$10:$AO$55,18),"")</f>
      </c>
      <c r="J67" s="226">
        <f>IF(OR(D67="",G67=""),"",G67*H67*I67*(44/12))</f>
      </c>
      <c r="K67" s="398"/>
      <c r="L67" s="399">
        <f>IF(OR(COUNT(D67:D70)=0,COUNT(G67:G70)=0,K67=""),"",ROUND(SUM(J67:J70)/K67,4))</f>
      </c>
      <c r="M67" s="399"/>
      <c r="N67" s="13"/>
      <c r="O67" s="13"/>
      <c r="P67" s="13"/>
      <c r="Q67" s="13"/>
      <c r="R67" s="13"/>
      <c r="S67" s="78"/>
      <c r="T67" s="6"/>
      <c r="U67" s="6"/>
      <c r="V67" s="6"/>
      <c r="W67" s="6"/>
      <c r="X67" s="6"/>
      <c r="Y67" s="6"/>
      <c r="Z67" s="6"/>
      <c r="AA67" s="6"/>
      <c r="AB67" s="6"/>
      <c r="AC67" s="6"/>
      <c r="AD67" s="6"/>
      <c r="AE67" s="6"/>
      <c r="AF67" s="6"/>
      <c r="AG67" s="6"/>
      <c r="AH67" s="7"/>
      <c r="AI67" s="7"/>
      <c r="AJ67" s="213">
        <v>15</v>
      </c>
      <c r="AK67" s="7"/>
      <c r="AL67" s="234"/>
      <c r="AM67" s="7"/>
      <c r="AN67" s="7"/>
      <c r="AO67" s="7"/>
      <c r="AP67" s="7"/>
    </row>
    <row r="68" spans="1:42" ht="18" customHeight="1" thickBot="1" thickTop="1">
      <c r="A68" s="78"/>
      <c r="B68" s="228"/>
      <c r="C68" s="229"/>
      <c r="D68" s="230"/>
      <c r="E68" s="365">
        <f>IF(AND($E$55=2,ISNUMBER($D68)),VLOOKUP($D68,$U$10:$AO$55,2),"")</f>
      </c>
      <c r="F68" s="365"/>
      <c r="G68" s="127"/>
      <c r="H68" s="128">
        <f>IF(AND($E$55=2,ISNUMBER($D68)),VLOOKUP($D68,$U$10:$AO$55,15),"")</f>
      </c>
      <c r="I68" s="129">
        <f>IF(AND($E$55=2,ISNUMBER($D68)),VLOOKUP($D68,$U$10:$AO$55,18),"")</f>
      </c>
      <c r="J68" s="231">
        <f aca="true" t="shared" si="6" ref="J68:J81">IF(OR(D68="",G68=""),"",G68*H68*I68*(44/12))</f>
      </c>
      <c r="K68" s="398"/>
      <c r="L68" s="399"/>
      <c r="M68" s="399"/>
      <c r="N68" s="13"/>
      <c r="O68" s="13"/>
      <c r="P68" s="13"/>
      <c r="Q68" s="13"/>
      <c r="R68" s="13"/>
      <c r="S68" s="78"/>
      <c r="T68" s="6"/>
      <c r="U68" s="6" t="s">
        <v>136</v>
      </c>
      <c r="V68" s="6"/>
      <c r="W68" s="6"/>
      <c r="X68" s="6"/>
      <c r="Y68" s="6"/>
      <c r="Z68" s="6"/>
      <c r="AA68" s="6"/>
      <c r="AB68" s="6"/>
      <c r="AC68" s="6"/>
      <c r="AD68" s="6"/>
      <c r="AE68" s="6"/>
      <c r="AF68" s="6"/>
      <c r="AG68" s="6"/>
      <c r="AH68" s="7"/>
      <c r="AI68" s="7"/>
      <c r="AJ68" s="7"/>
      <c r="AK68" s="7"/>
      <c r="AL68" s="234"/>
      <c r="AM68" s="7"/>
      <c r="AN68" s="7"/>
      <c r="AO68" s="7"/>
      <c r="AP68" s="7"/>
    </row>
    <row r="69" spans="1:42" ht="18" customHeight="1" thickBot="1" thickTop="1">
      <c r="A69" s="78"/>
      <c r="B69" s="228"/>
      <c r="C69" s="235"/>
      <c r="D69" s="230"/>
      <c r="E69" s="365">
        <f>IF(AND($E$55=2,ISNUMBER($D69)),VLOOKUP($D69,$U$10:$AO$55,2),"")</f>
      </c>
      <c r="F69" s="365"/>
      <c r="G69" s="127"/>
      <c r="H69" s="128">
        <f>IF(AND($E$55=2,ISNUMBER($D69)),VLOOKUP($D69,$U$10:$AO$55,15),"")</f>
      </c>
      <c r="I69" s="129">
        <f>IF(AND($E$55=2,ISNUMBER($D69)),VLOOKUP($D69,$U$10:$AO$55,18),"")</f>
      </c>
      <c r="J69" s="231">
        <f t="shared" si="6"/>
      </c>
      <c r="K69" s="398"/>
      <c r="L69" s="399"/>
      <c r="M69" s="399"/>
      <c r="N69" s="13"/>
      <c r="O69" s="13"/>
      <c r="P69" s="13"/>
      <c r="Q69" s="13"/>
      <c r="R69" s="13"/>
      <c r="S69" s="78"/>
      <c r="T69" s="6"/>
      <c r="U69" s="6"/>
      <c r="V69" s="15" t="s">
        <v>137</v>
      </c>
      <c r="W69" s="410" t="s">
        <v>187</v>
      </c>
      <c r="X69" s="411"/>
      <c r="Y69" s="411"/>
      <c r="Z69" s="411"/>
      <c r="AA69" s="411"/>
      <c r="AB69" s="411"/>
      <c r="AC69" s="6"/>
      <c r="AD69" s="6"/>
      <c r="AE69" s="6"/>
      <c r="AF69" s="6"/>
      <c r="AG69" s="6"/>
      <c r="AH69" s="7"/>
      <c r="AI69" s="7"/>
      <c r="AJ69" s="7"/>
      <c r="AK69" s="7"/>
      <c r="AL69" s="7"/>
      <c r="AM69" s="7"/>
      <c r="AN69" s="7"/>
      <c r="AO69" s="7"/>
      <c r="AP69" s="7"/>
    </row>
    <row r="70" spans="1:42" ht="18" customHeight="1" thickBot="1" thickTop="1">
      <c r="A70" s="78"/>
      <c r="B70" s="238"/>
      <c r="C70" s="239" t="s">
        <v>133</v>
      </c>
      <c r="D70" s="240"/>
      <c r="E70" s="406">
        <f>IF(AND($E$55=2,ISNUMBER($D70)),VLOOKUP($D70,$U$10:$AO$55,2),"")</f>
      </c>
      <c r="F70" s="406"/>
      <c r="G70" s="241"/>
      <c r="H70" s="242">
        <f>IF(AND($E$55=2,ISNUMBER($D70)),VLOOKUP($D70,$U$10:$AO$55,15),"")</f>
      </c>
      <c r="I70" s="243">
        <f>IF(AND($E$55=2,ISNUMBER($D70)),VLOOKUP($D70,$U$10:$AO$55,18),"")</f>
      </c>
      <c r="J70" s="244">
        <f>IF(OR(D70="",G70=""),"",G70*I70)</f>
      </c>
      <c r="K70" s="398"/>
      <c r="L70" s="399"/>
      <c r="M70" s="399"/>
      <c r="N70" s="13"/>
      <c r="O70" s="13"/>
      <c r="P70" s="13"/>
      <c r="Q70" s="13"/>
      <c r="R70" s="13"/>
      <c r="S70" s="78"/>
      <c r="T70" s="6"/>
      <c r="U70" s="6"/>
      <c r="V70" s="15"/>
      <c r="W70" s="410"/>
      <c r="X70" s="411"/>
      <c r="Y70" s="411"/>
      <c r="Z70" s="411"/>
      <c r="AA70" s="411"/>
      <c r="AB70" s="411"/>
      <c r="AC70" s="6"/>
      <c r="AD70" s="6"/>
      <c r="AE70" s="6"/>
      <c r="AF70" s="6"/>
      <c r="AG70" s="6"/>
      <c r="AH70" s="7"/>
      <c r="AI70" s="7"/>
      <c r="AJ70" s="7"/>
      <c r="AK70" s="7"/>
      <c r="AL70" s="7"/>
      <c r="AM70" s="7"/>
      <c r="AN70" s="7"/>
      <c r="AO70" s="7"/>
      <c r="AP70" s="7"/>
    </row>
    <row r="71" spans="1:42" ht="18" customHeight="1" thickBot="1" thickTop="1">
      <c r="A71" s="78"/>
      <c r="B71" s="407" t="s">
        <v>134</v>
      </c>
      <c r="C71" s="407"/>
      <c r="D71" s="245"/>
      <c r="E71" s="361">
        <f>IF(AND($E$57=2,ISNUMBER($D71)),VLOOKUP($D71,$U$10:$AO$55,2),"")</f>
      </c>
      <c r="F71" s="361"/>
      <c r="G71" s="120"/>
      <c r="H71" s="121">
        <f>IF(AND($E$57=2,ISNUMBER($D71)),VLOOKUP($D71,$U$10:$AO$55,15),"")</f>
      </c>
      <c r="I71" s="122">
        <f>IF(AND($E$57=2,ISNUMBER($D71)),VLOOKUP($D71,$U$10:$AO$55,18),"")</f>
      </c>
      <c r="J71" s="246">
        <f t="shared" si="6"/>
      </c>
      <c r="K71" s="398"/>
      <c r="L71" s="399">
        <f>IF(OR(COUNT(D71:D74)=0,COUNT(G71:G74)=0,K71=""),"",ROUND(SUM(J71:J74)/K71,4))</f>
      </c>
      <c r="M71" s="399"/>
      <c r="N71" s="13"/>
      <c r="O71" s="13"/>
      <c r="P71" s="13"/>
      <c r="Q71" s="13"/>
      <c r="R71" s="13"/>
      <c r="S71" s="78"/>
      <c r="T71" s="6"/>
      <c r="U71" s="6"/>
      <c r="V71" s="6"/>
      <c r="W71" s="6"/>
      <c r="X71" s="6"/>
      <c r="Y71" s="6"/>
      <c r="Z71" s="6"/>
      <c r="AA71" s="6"/>
      <c r="AB71" s="6"/>
      <c r="AC71" s="6"/>
      <c r="AD71" s="6"/>
      <c r="AE71" s="6"/>
      <c r="AF71" s="6"/>
      <c r="AG71" s="6"/>
      <c r="AH71" s="7"/>
      <c r="AI71" s="7"/>
      <c r="AJ71" s="7"/>
      <c r="AK71" s="7"/>
      <c r="AL71" s="7"/>
      <c r="AM71" s="7"/>
      <c r="AN71" s="7"/>
      <c r="AO71" s="7"/>
      <c r="AP71" s="7"/>
    </row>
    <row r="72" spans="1:42" ht="18" customHeight="1" thickBot="1" thickTop="1">
      <c r="A72" s="78"/>
      <c r="B72" s="407"/>
      <c r="C72" s="407"/>
      <c r="D72" s="222"/>
      <c r="E72" s="365">
        <f>IF(AND($E$57=2,ISNUMBER($D72)),VLOOKUP($D72,$U$10:$AO$55,2),"")</f>
      </c>
      <c r="F72" s="365"/>
      <c r="G72" s="223"/>
      <c r="H72" s="224">
        <f>IF(AND($E$57=2,ISNUMBER($D72)),VLOOKUP($D72,$U$10:$AO$55,15),"")</f>
      </c>
      <c r="I72" s="225">
        <f>IF(AND($E$57=2,ISNUMBER($D72)),VLOOKUP($D72,$U$10:$AO$55,18),"")</f>
      </c>
      <c r="J72" s="226">
        <f t="shared" si="6"/>
      </c>
      <c r="K72" s="398"/>
      <c r="L72" s="399"/>
      <c r="M72" s="399"/>
      <c r="N72" s="13"/>
      <c r="O72" s="13"/>
      <c r="P72" s="13"/>
      <c r="Q72" s="13"/>
      <c r="R72" s="13"/>
      <c r="S72" s="78"/>
      <c r="T72" s="6"/>
      <c r="U72" s="6"/>
      <c r="V72" s="6"/>
      <c r="W72" s="6"/>
      <c r="X72" s="6"/>
      <c r="Y72" s="6"/>
      <c r="Z72" s="6"/>
      <c r="AA72" s="6"/>
      <c r="AB72" s="6"/>
      <c r="AC72" s="6"/>
      <c r="AD72" s="6"/>
      <c r="AE72" s="6"/>
      <c r="AF72" s="6"/>
      <c r="AG72" s="6"/>
      <c r="AH72" s="7"/>
      <c r="AI72" s="7"/>
      <c r="AJ72" s="7"/>
      <c r="AK72" s="7"/>
      <c r="AL72" s="7"/>
      <c r="AM72" s="7"/>
      <c r="AN72" s="7"/>
      <c r="AO72" s="7"/>
      <c r="AP72" s="7"/>
    </row>
    <row r="73" spans="1:42" ht="18" customHeight="1" thickBot="1" thickTop="1">
      <c r="A73" s="78"/>
      <c r="B73" s="247"/>
      <c r="C73" s="248"/>
      <c r="D73" s="222"/>
      <c r="E73" s="365">
        <f>IF(AND($E$57=2,ISNUMBER($D73)),VLOOKUP($D73,$U$10:$AO$55,2),"")</f>
      </c>
      <c r="F73" s="365"/>
      <c r="G73" s="223"/>
      <c r="H73" s="224">
        <f>IF(AND($E$57=2,ISNUMBER($D73)),VLOOKUP($D73,$U$10:$AO$55,15),"")</f>
      </c>
      <c r="I73" s="225">
        <f>IF(AND($E$57=2,ISNUMBER($D73)),VLOOKUP($D73,$U$10:$AO$55,18),"")</f>
      </c>
      <c r="J73" s="226">
        <f t="shared" si="6"/>
      </c>
      <c r="K73" s="398"/>
      <c r="L73" s="399"/>
      <c r="M73" s="399"/>
      <c r="N73" s="13"/>
      <c r="O73" s="13"/>
      <c r="P73" s="13"/>
      <c r="Q73" s="13"/>
      <c r="R73" s="13"/>
      <c r="S73" s="78"/>
      <c r="T73" s="6"/>
      <c r="U73" s="6"/>
      <c r="V73" s="6"/>
      <c r="W73" s="6"/>
      <c r="X73" s="6"/>
      <c r="Y73" s="6"/>
      <c r="Z73" s="6"/>
      <c r="AA73" s="6"/>
      <c r="AB73" s="6"/>
      <c r="AC73" s="6"/>
      <c r="AD73" s="6"/>
      <c r="AE73" s="6"/>
      <c r="AF73" s="6"/>
      <c r="AG73" s="6"/>
      <c r="AH73" s="7"/>
      <c r="AI73" s="7"/>
      <c r="AJ73" s="7"/>
      <c r="AK73" s="7"/>
      <c r="AL73" s="7"/>
      <c r="AM73" s="7"/>
      <c r="AN73" s="7"/>
      <c r="AO73" s="7"/>
      <c r="AP73" s="7"/>
    </row>
    <row r="74" spans="1:42" ht="18" customHeight="1" thickBot="1" thickTop="1">
      <c r="A74" s="78"/>
      <c r="B74" s="249"/>
      <c r="C74" s="239" t="s">
        <v>133</v>
      </c>
      <c r="D74" s="240"/>
      <c r="E74" s="406">
        <f>IF(AND($E$57=2,ISNUMBER($D74)),VLOOKUP($D74,$U$10:$AO$55,2),"")</f>
      </c>
      <c r="F74" s="406"/>
      <c r="G74" s="241"/>
      <c r="H74" s="242">
        <f>IF(AND($E$57=2,ISNUMBER($D74)),VLOOKUP($D74,$U$10:$AO$55,15),"")</f>
      </c>
      <c r="I74" s="243">
        <f>IF(AND($E$57=2,ISNUMBER($D74)),VLOOKUP($D74,$U$10:$AO$55,18),"")</f>
      </c>
      <c r="J74" s="244">
        <f>IF(OR(D74="",G74=""),"",G74*I74)</f>
      </c>
      <c r="K74" s="398"/>
      <c r="L74" s="399"/>
      <c r="M74" s="399"/>
      <c r="N74" s="13"/>
      <c r="O74" s="13"/>
      <c r="P74" s="13"/>
      <c r="Q74" s="13"/>
      <c r="R74" s="13"/>
      <c r="S74" s="78"/>
      <c r="T74" s="6"/>
      <c r="U74" s="6"/>
      <c r="V74" s="6"/>
      <c r="W74" s="6"/>
      <c r="X74" s="6"/>
      <c r="Y74" s="6"/>
      <c r="Z74" s="6"/>
      <c r="AA74" s="6"/>
      <c r="AB74" s="6"/>
      <c r="AC74" s="6"/>
      <c r="AD74" s="6"/>
      <c r="AE74" s="6"/>
      <c r="AF74" s="6"/>
      <c r="AG74" s="6"/>
      <c r="AH74" s="7"/>
      <c r="AI74" s="7"/>
      <c r="AJ74" s="7"/>
      <c r="AK74" s="7"/>
      <c r="AL74" s="7"/>
      <c r="AM74" s="7"/>
      <c r="AN74" s="7"/>
      <c r="AO74" s="7"/>
      <c r="AP74" s="7"/>
    </row>
    <row r="75" spans="1:42" ht="18" customHeight="1" thickBot="1" thickTop="1">
      <c r="A75" s="78"/>
      <c r="B75" s="397" t="s">
        <v>95</v>
      </c>
      <c r="C75" s="397"/>
      <c r="D75" s="245"/>
      <c r="E75" s="361">
        <f>IF(AND($E$59=2,ISNUMBER($D75)),VLOOKUP($D75,$U$10:$AO$55,2),"")</f>
      </c>
      <c r="F75" s="361"/>
      <c r="G75" s="120"/>
      <c r="H75" s="121">
        <f>IF(AND($E$59=2,ISNUMBER($D75)),VLOOKUP($D75,$U$10:$AO$55,15),"")</f>
      </c>
      <c r="I75" s="122">
        <f>IF(AND($E$59=2,ISNUMBER($D75)),VLOOKUP($D75,$U$10:$AO$55,18),"")</f>
      </c>
      <c r="J75" s="246">
        <f t="shared" si="6"/>
      </c>
      <c r="K75" s="398"/>
      <c r="L75" s="399">
        <f>IF(OR(COUNT(D75:D78)=0,COUNT(G75:G78)=0,K75=""),"",ROUND(SUM(J75:J78)/K75,4))</f>
      </c>
      <c r="M75" s="399"/>
      <c r="N75" s="13"/>
      <c r="O75" s="13"/>
      <c r="P75" s="13"/>
      <c r="Q75" s="13"/>
      <c r="R75" s="13"/>
      <c r="S75" s="78"/>
      <c r="T75" s="6"/>
      <c r="U75" s="6"/>
      <c r="V75" s="6"/>
      <c r="W75" s="6"/>
      <c r="X75" s="6"/>
      <c r="Y75" s="6"/>
      <c r="Z75" s="6"/>
      <c r="AA75" s="6"/>
      <c r="AB75" s="6"/>
      <c r="AC75" s="6"/>
      <c r="AD75" s="6"/>
      <c r="AE75" s="6"/>
      <c r="AF75" s="6"/>
      <c r="AG75" s="6"/>
      <c r="AH75" s="7"/>
      <c r="AI75" s="7"/>
      <c r="AJ75" s="7"/>
      <c r="AK75" s="7"/>
      <c r="AL75" s="7"/>
      <c r="AM75" s="7"/>
      <c r="AN75" s="7"/>
      <c r="AO75" s="7"/>
      <c r="AP75" s="7"/>
    </row>
    <row r="76" spans="1:42" ht="18" customHeight="1" thickBot="1" thickTop="1">
      <c r="A76" s="78"/>
      <c r="B76" s="228"/>
      <c r="C76" s="229"/>
      <c r="D76" s="230"/>
      <c r="E76" s="365">
        <f>IF(AND($E$59=2,ISNUMBER($D76)),VLOOKUP($D76,$U$10:$AO$55,2),"")</f>
      </c>
      <c r="F76" s="365"/>
      <c r="G76" s="127"/>
      <c r="H76" s="128">
        <f>IF(AND($E$59=2,ISNUMBER($D76)),VLOOKUP($D76,$U$10:$AO$55,15),"")</f>
      </c>
      <c r="I76" s="129">
        <f>IF(AND($E$59=2,ISNUMBER($D76)),VLOOKUP($D76,$U$10:$AO$55,18),"")</f>
      </c>
      <c r="J76" s="231">
        <f t="shared" si="6"/>
      </c>
      <c r="K76" s="398"/>
      <c r="L76" s="399"/>
      <c r="M76" s="399"/>
      <c r="N76" s="13"/>
      <c r="O76" s="13"/>
      <c r="P76" s="13"/>
      <c r="Q76" s="13"/>
      <c r="R76" s="13"/>
      <c r="S76" s="78"/>
      <c r="T76" s="6"/>
      <c r="U76" s="6"/>
      <c r="V76" s="6"/>
      <c r="W76" s="6"/>
      <c r="X76" s="6"/>
      <c r="Y76" s="6"/>
      <c r="Z76" s="6"/>
      <c r="AA76" s="6"/>
      <c r="AB76" s="6"/>
      <c r="AC76" s="6"/>
      <c r="AD76" s="6"/>
      <c r="AE76" s="6"/>
      <c r="AF76" s="6"/>
      <c r="AG76" s="6"/>
      <c r="AH76" s="7"/>
      <c r="AI76" s="7"/>
      <c r="AJ76" s="7"/>
      <c r="AK76" s="7"/>
      <c r="AL76" s="7"/>
      <c r="AM76" s="7"/>
      <c r="AN76" s="7"/>
      <c r="AO76" s="7"/>
      <c r="AP76" s="7"/>
    </row>
    <row r="77" spans="1:42" ht="18" customHeight="1" thickBot="1" thickTop="1">
      <c r="A77" s="78"/>
      <c r="B77" s="228"/>
      <c r="C77" s="235"/>
      <c r="D77" s="230"/>
      <c r="E77" s="365">
        <f>IF(AND($E$59=2,ISNUMBER($D77)),VLOOKUP($D77,$U$10:$AO$55,2),"")</f>
      </c>
      <c r="F77" s="365"/>
      <c r="G77" s="127"/>
      <c r="H77" s="128">
        <f>IF(AND($E$59=2,ISNUMBER($D77)),VLOOKUP($D77,$U$10:$AO$55,15),"")</f>
      </c>
      <c r="I77" s="129">
        <f>IF(AND($E$59=2,ISNUMBER($D77)),VLOOKUP($D77,$U$10:$AO$55,18),"")</f>
      </c>
      <c r="J77" s="231">
        <f t="shared" si="6"/>
      </c>
      <c r="K77" s="398"/>
      <c r="L77" s="399"/>
      <c r="M77" s="399"/>
      <c r="N77" s="13"/>
      <c r="O77" s="13"/>
      <c r="P77" s="13"/>
      <c r="Q77" s="13"/>
      <c r="R77" s="13"/>
      <c r="S77" s="78"/>
      <c r="T77" s="6"/>
      <c r="U77" s="6"/>
      <c r="V77" s="6"/>
      <c r="W77" s="6"/>
      <c r="X77" s="6"/>
      <c r="Y77" s="6"/>
      <c r="Z77" s="6"/>
      <c r="AA77" s="6"/>
      <c r="AB77" s="6"/>
      <c r="AC77" s="6"/>
      <c r="AD77" s="6"/>
      <c r="AE77" s="6"/>
      <c r="AF77" s="6"/>
      <c r="AG77" s="6"/>
      <c r="AH77" s="7"/>
      <c r="AI77" s="7"/>
      <c r="AJ77" s="7"/>
      <c r="AK77" s="7"/>
      <c r="AL77" s="7"/>
      <c r="AM77" s="7"/>
      <c r="AN77" s="7"/>
      <c r="AO77" s="7"/>
      <c r="AP77" s="7"/>
    </row>
    <row r="78" spans="1:42" ht="18" customHeight="1" thickBot="1" thickTop="1">
      <c r="A78" s="78"/>
      <c r="B78" s="238"/>
      <c r="C78" s="250" t="s">
        <v>133</v>
      </c>
      <c r="D78" s="251"/>
      <c r="E78" s="406">
        <f>IF(AND($E$59=2,ISNUMBER($D78)),VLOOKUP($D78,$U$10:$AO$55,2),"")</f>
      </c>
      <c r="F78" s="406"/>
      <c r="G78" s="252"/>
      <c r="H78" s="253">
        <f>IF(AND($E$59=2,ISNUMBER($D78)),VLOOKUP($D78,$U$10:$AO$55,15),"")</f>
      </c>
      <c r="I78" s="254">
        <f>IF(AND($E$59=2,ISNUMBER($D78)),VLOOKUP($D78,$U$10:$AO$55,18),"")</f>
      </c>
      <c r="J78" s="255">
        <f>IF(OR(D78="",G78=""),"",G78*I78)</f>
      </c>
      <c r="K78" s="398"/>
      <c r="L78" s="399"/>
      <c r="M78" s="399"/>
      <c r="N78" s="13"/>
      <c r="O78" s="13"/>
      <c r="P78" s="13"/>
      <c r="Q78" s="13"/>
      <c r="R78" s="13"/>
      <c r="S78" s="78"/>
      <c r="T78" s="6"/>
      <c r="U78" s="6"/>
      <c r="V78" s="6"/>
      <c r="W78" s="6"/>
      <c r="X78" s="6"/>
      <c r="Y78" s="6"/>
      <c r="Z78" s="6"/>
      <c r="AA78" s="6"/>
      <c r="AB78" s="6"/>
      <c r="AC78" s="6"/>
      <c r="AD78" s="6"/>
      <c r="AE78" s="6"/>
      <c r="AF78" s="6"/>
      <c r="AG78" s="6"/>
      <c r="AH78" s="7"/>
      <c r="AI78" s="7"/>
      <c r="AJ78" s="7"/>
      <c r="AK78" s="7"/>
      <c r="AL78" s="7"/>
      <c r="AM78" s="7"/>
      <c r="AN78" s="7"/>
      <c r="AO78" s="7"/>
      <c r="AP78" s="7"/>
    </row>
    <row r="79" spans="1:42" ht="18" customHeight="1" thickBot="1" thickTop="1">
      <c r="A79" s="78"/>
      <c r="B79" s="397" t="s">
        <v>96</v>
      </c>
      <c r="C79" s="397"/>
      <c r="D79" s="119"/>
      <c r="E79" s="361">
        <f>IF(AND($E$61=2,ISNUMBER($D79)),VLOOKUP($D79,$U$10:$AO$55,2),"")</f>
      </c>
      <c r="F79" s="361"/>
      <c r="G79" s="256"/>
      <c r="H79" s="257">
        <f>IF(AND($E$61=2,ISNUMBER($D79)),VLOOKUP($D79,$U$10:$AO$55,15),"")</f>
      </c>
      <c r="I79" s="122">
        <f>IF(AND($E$61=2,ISNUMBER($D79)),VLOOKUP($D79,$U$10:$AO$55,18),"")</f>
      </c>
      <c r="J79" s="246">
        <f t="shared" si="6"/>
      </c>
      <c r="K79" s="412"/>
      <c r="L79" s="413">
        <f>IF(OR(COUNT(D79:D82)=0,COUNT(G79:G82)=0,K79=""),"",ROUND(SUM(J79:J82)/K79,4))</f>
      </c>
      <c r="M79" s="413"/>
      <c r="N79" s="13"/>
      <c r="O79" s="13"/>
      <c r="P79" s="13"/>
      <c r="Q79" s="13"/>
      <c r="R79" s="13"/>
      <c r="S79" s="78"/>
      <c r="T79" s="6"/>
      <c r="U79" s="6"/>
      <c r="V79" s="6"/>
      <c r="W79" s="6"/>
      <c r="X79" s="6"/>
      <c r="Y79" s="6"/>
      <c r="Z79" s="6"/>
      <c r="AA79" s="6"/>
      <c r="AB79" s="6"/>
      <c r="AC79" s="6"/>
      <c r="AD79" s="6"/>
      <c r="AE79" s="6"/>
      <c r="AF79" s="6"/>
      <c r="AG79" s="6"/>
      <c r="AH79" s="7"/>
      <c r="AI79" s="7"/>
      <c r="AJ79" s="7"/>
      <c r="AK79" s="7"/>
      <c r="AL79" s="7"/>
      <c r="AM79" s="7"/>
      <c r="AN79" s="7"/>
      <c r="AO79" s="7"/>
      <c r="AP79" s="7"/>
    </row>
    <row r="80" spans="1:42" ht="18" customHeight="1" thickBot="1" thickTop="1">
      <c r="A80" s="78"/>
      <c r="B80" s="228"/>
      <c r="C80" s="229"/>
      <c r="D80" s="126"/>
      <c r="E80" s="365">
        <f>IF(AND($E$61=2,ISNUMBER($D80)),VLOOKUP($D80,$U$10:$AO$55,2),"")</f>
      </c>
      <c r="F80" s="365"/>
      <c r="G80" s="258"/>
      <c r="H80" s="259">
        <f>IF(AND($E$61=2,ISNUMBER($D80)),VLOOKUP($D80,$U$10:$AO$55,15),"")</f>
      </c>
      <c r="I80" s="129">
        <f>IF(AND($E$61=2,ISNUMBER($D80)),VLOOKUP($D80,$U$10:$AO$55,18),"")</f>
      </c>
      <c r="J80" s="231">
        <f t="shared" si="6"/>
      </c>
      <c r="K80" s="412"/>
      <c r="L80" s="413"/>
      <c r="M80" s="413"/>
      <c r="N80" s="13"/>
      <c r="O80" s="13"/>
      <c r="P80" s="13"/>
      <c r="Q80" s="13"/>
      <c r="R80" s="13"/>
      <c r="S80" s="78"/>
      <c r="T80" s="6"/>
      <c r="U80" s="6"/>
      <c r="V80" s="6"/>
      <c r="W80" s="6"/>
      <c r="X80" s="6"/>
      <c r="Y80" s="6"/>
      <c r="Z80" s="6"/>
      <c r="AA80" s="6"/>
      <c r="AB80" s="6"/>
      <c r="AC80" s="6"/>
      <c r="AD80" s="6"/>
      <c r="AE80" s="6"/>
      <c r="AF80" s="6"/>
      <c r="AG80" s="6"/>
      <c r="AH80" s="7"/>
      <c r="AI80" s="7"/>
      <c r="AJ80" s="7"/>
      <c r="AK80" s="7"/>
      <c r="AL80" s="7"/>
      <c r="AM80" s="7"/>
      <c r="AN80" s="7"/>
      <c r="AO80" s="7"/>
      <c r="AP80" s="7"/>
    </row>
    <row r="81" spans="1:42" ht="18" customHeight="1" thickBot="1" thickTop="1">
      <c r="A81" s="78"/>
      <c r="B81" s="228"/>
      <c r="C81" s="235"/>
      <c r="D81" s="126"/>
      <c r="E81" s="365">
        <f>IF(AND($E$61=2,ISNUMBER($D81)),VLOOKUP($D81,$U$10:$AO$55,2),"")</f>
      </c>
      <c r="F81" s="365"/>
      <c r="G81" s="258"/>
      <c r="H81" s="259">
        <f>IF(AND($E$61=2,ISNUMBER($D81)),VLOOKUP($D81,$U$10:$AO$55,15),"")</f>
      </c>
      <c r="I81" s="129">
        <f>IF(AND($E$61=2,ISNUMBER($D81)),VLOOKUP($D81,$U$10:$AO$55,18),"")</f>
      </c>
      <c r="J81" s="231">
        <f t="shared" si="6"/>
      </c>
      <c r="K81" s="412"/>
      <c r="L81" s="413"/>
      <c r="M81" s="413"/>
      <c r="N81" s="13"/>
      <c r="O81" s="13"/>
      <c r="P81" s="13"/>
      <c r="Q81" s="13"/>
      <c r="R81" s="13"/>
      <c r="S81" s="78"/>
      <c r="T81" s="6"/>
      <c r="U81" s="6"/>
      <c r="V81" s="6"/>
      <c r="W81" s="6"/>
      <c r="X81" s="6"/>
      <c r="Y81" s="6"/>
      <c r="Z81" s="6"/>
      <c r="AA81" s="6"/>
      <c r="AB81" s="6"/>
      <c r="AC81" s="6"/>
      <c r="AD81" s="6"/>
      <c r="AE81" s="6"/>
      <c r="AF81" s="6"/>
      <c r="AG81" s="6"/>
      <c r="AH81" s="7"/>
      <c r="AI81" s="7"/>
      <c r="AJ81" s="7"/>
      <c r="AK81" s="7"/>
      <c r="AL81" s="7"/>
      <c r="AM81" s="7"/>
      <c r="AN81" s="7"/>
      <c r="AO81" s="7"/>
      <c r="AP81" s="7"/>
    </row>
    <row r="82" spans="1:42" ht="18" customHeight="1" thickTop="1">
      <c r="A82" s="78"/>
      <c r="B82" s="260"/>
      <c r="C82" s="261" t="s">
        <v>133</v>
      </c>
      <c r="D82" s="262"/>
      <c r="E82" s="408">
        <f>IF(AND($E$61=2,ISNUMBER($D82)),VLOOKUP($D82,$U$10:$AO$55,2),"")</f>
      </c>
      <c r="F82" s="408"/>
      <c r="G82" s="263"/>
      <c r="H82" s="264">
        <f>IF(AND($E$61=2,ISNUMBER($D82)),VLOOKUP($D82,$U$10:$AO$55,15),"")</f>
      </c>
      <c r="I82" s="265">
        <f>IF(AND($E$61=2,ISNUMBER($D82)),VLOOKUP($D82,$U$10:$AO$55,18),"")</f>
      </c>
      <c r="J82" s="266">
        <f>IF(OR(D82="",G82=""),"",G82*I82)</f>
      </c>
      <c r="K82" s="412"/>
      <c r="L82" s="413"/>
      <c r="M82" s="413"/>
      <c r="N82" s="13"/>
      <c r="O82" s="13"/>
      <c r="P82" s="13"/>
      <c r="Q82" s="13"/>
      <c r="R82" s="13"/>
      <c r="S82" s="78"/>
      <c r="T82" s="6"/>
      <c r="U82" s="6"/>
      <c r="V82" s="6"/>
      <c r="W82" s="6"/>
      <c r="X82" s="6"/>
      <c r="Y82" s="6"/>
      <c r="Z82" s="6"/>
      <c r="AA82" s="6"/>
      <c r="AB82" s="6"/>
      <c r="AC82" s="6"/>
      <c r="AD82" s="6"/>
      <c r="AE82" s="6"/>
      <c r="AF82" s="6"/>
      <c r="AG82" s="6"/>
      <c r="AH82" s="7"/>
      <c r="AI82" s="7"/>
      <c r="AJ82" s="7"/>
      <c r="AK82" s="7"/>
      <c r="AL82" s="7"/>
      <c r="AM82" s="7"/>
      <c r="AN82" s="7"/>
      <c r="AO82" s="7"/>
      <c r="AP82" s="7"/>
    </row>
    <row r="83" spans="1:42" ht="18" customHeight="1">
      <c r="A83" s="12"/>
      <c r="B83" s="150" t="s">
        <v>138</v>
      </c>
      <c r="C83" s="78"/>
      <c r="D83" s="78"/>
      <c r="E83" s="78"/>
      <c r="F83" s="78"/>
      <c r="G83" s="78"/>
      <c r="H83" s="78"/>
      <c r="I83" s="78"/>
      <c r="J83" s="78"/>
      <c r="K83" s="78"/>
      <c r="L83" s="78"/>
      <c r="M83" s="78"/>
      <c r="N83" s="78"/>
      <c r="O83" s="78"/>
      <c r="P83" s="78"/>
      <c r="Q83" s="78"/>
      <c r="R83" s="78"/>
      <c r="S83" s="78"/>
      <c r="T83" s="6"/>
      <c r="U83" s="6"/>
      <c r="V83" s="6"/>
      <c r="W83" s="6"/>
      <c r="X83" s="6"/>
      <c r="Y83" s="6"/>
      <c r="Z83" s="6"/>
      <c r="AA83" s="6"/>
      <c r="AB83" s="6"/>
      <c r="AC83" s="6"/>
      <c r="AD83" s="6"/>
      <c r="AE83" s="6"/>
      <c r="AF83" s="6"/>
      <c r="AG83" s="6"/>
      <c r="AH83" s="7"/>
      <c r="AI83" s="7"/>
      <c r="AJ83" s="7"/>
      <c r="AK83" s="7"/>
      <c r="AL83" s="7"/>
      <c r="AM83" s="7"/>
      <c r="AN83" s="7"/>
      <c r="AO83" s="7"/>
      <c r="AP83" s="7"/>
    </row>
    <row r="84" spans="1:42" ht="18" customHeight="1">
      <c r="A84" s="12"/>
      <c r="B84" s="12"/>
      <c r="C84" s="12"/>
      <c r="D84" s="12"/>
      <c r="E84" s="12"/>
      <c r="F84" s="12"/>
      <c r="G84" s="12"/>
      <c r="H84" s="12"/>
      <c r="I84" s="12"/>
      <c r="J84" s="12"/>
      <c r="K84" s="13"/>
      <c r="L84" s="12"/>
      <c r="M84" s="13"/>
      <c r="N84" s="13"/>
      <c r="O84" s="13"/>
      <c r="P84" s="13"/>
      <c r="Q84" s="13"/>
      <c r="R84" s="13"/>
      <c r="S84" s="78"/>
      <c r="T84" s="6"/>
      <c r="U84" s="6"/>
      <c r="V84" s="6"/>
      <c r="W84" s="6"/>
      <c r="X84" s="6"/>
      <c r="Y84" s="6"/>
      <c r="Z84" s="6"/>
      <c r="AA84" s="6"/>
      <c r="AB84" s="6"/>
      <c r="AC84" s="6"/>
      <c r="AD84" s="6"/>
      <c r="AE84" s="6"/>
      <c r="AF84" s="6"/>
      <c r="AG84" s="6"/>
      <c r="AH84" s="7"/>
      <c r="AI84" s="7"/>
      <c r="AJ84" s="7"/>
      <c r="AK84" s="7"/>
      <c r="AL84" s="7"/>
      <c r="AM84" s="7"/>
      <c r="AN84" s="7"/>
      <c r="AO84" s="7"/>
      <c r="AP84" s="7"/>
    </row>
  </sheetData>
  <sheetProtection selectLockedCells="1"/>
  <mergeCells count="135">
    <mergeCell ref="C32:D32"/>
    <mergeCell ref="U63:AF64"/>
    <mergeCell ref="W69:AB69"/>
    <mergeCell ref="W70:AB70"/>
    <mergeCell ref="E78:F78"/>
    <mergeCell ref="B79:C79"/>
    <mergeCell ref="E79:F79"/>
    <mergeCell ref="K79:K82"/>
    <mergeCell ref="L79:M82"/>
    <mergeCell ref="E80:F80"/>
    <mergeCell ref="E81:F81"/>
    <mergeCell ref="E82:F82"/>
    <mergeCell ref="B75:C75"/>
    <mergeCell ref="E75:F75"/>
    <mergeCell ref="K75:K78"/>
    <mergeCell ref="L75:M78"/>
    <mergeCell ref="E76:F76"/>
    <mergeCell ref="E77:F77"/>
    <mergeCell ref="E70:F70"/>
    <mergeCell ref="B71:C72"/>
    <mergeCell ref="E71:F71"/>
    <mergeCell ref="K71:K74"/>
    <mergeCell ref="L71:M74"/>
    <mergeCell ref="E72:F72"/>
    <mergeCell ref="E73:F73"/>
    <mergeCell ref="E74:F74"/>
    <mergeCell ref="W59:Y59"/>
    <mergeCell ref="E69:F69"/>
    <mergeCell ref="Z59:AB59"/>
    <mergeCell ref="AD59:AE59"/>
    <mergeCell ref="E68:F68"/>
    <mergeCell ref="AD56:AE56"/>
    <mergeCell ref="Z57:AB57"/>
    <mergeCell ref="AD57:AE57"/>
    <mergeCell ref="AD58:AE58"/>
    <mergeCell ref="U60:AF62"/>
    <mergeCell ref="Z56:AB56"/>
    <mergeCell ref="U58:V58"/>
    <mergeCell ref="W58:Y58"/>
    <mergeCell ref="Z58:AB58"/>
    <mergeCell ref="H61:I61"/>
    <mergeCell ref="B67:C67"/>
    <mergeCell ref="E67:F67"/>
    <mergeCell ref="K67:K70"/>
    <mergeCell ref="L67:M70"/>
    <mergeCell ref="U57:V57"/>
    <mergeCell ref="L64:M65"/>
    <mergeCell ref="E65:F65"/>
    <mergeCell ref="U55:V55"/>
    <mergeCell ref="W55:Y55"/>
    <mergeCell ref="E66:F66"/>
    <mergeCell ref="L66:M66"/>
    <mergeCell ref="U56:V56"/>
    <mergeCell ref="W56:Y56"/>
    <mergeCell ref="W57:Y57"/>
    <mergeCell ref="U59:V59"/>
    <mergeCell ref="B64:C66"/>
    <mergeCell ref="D64:G64"/>
    <mergeCell ref="H64:H65"/>
    <mergeCell ref="I64:I65"/>
    <mergeCell ref="J64:J65"/>
    <mergeCell ref="K64:K65"/>
    <mergeCell ref="AE47:AE48"/>
    <mergeCell ref="AF47:AF48"/>
    <mergeCell ref="H59:I59"/>
    <mergeCell ref="U49:X49"/>
    <mergeCell ref="Y49:AD49"/>
    <mergeCell ref="H57:I57"/>
    <mergeCell ref="U53:Y54"/>
    <mergeCell ref="Z53:AC55"/>
    <mergeCell ref="U47:X48"/>
    <mergeCell ref="AD53:AF55"/>
    <mergeCell ref="Y47:Y48"/>
    <mergeCell ref="AB47:AB48"/>
    <mergeCell ref="D50:F50"/>
    <mergeCell ref="AN44:AO44"/>
    <mergeCell ref="H55:I55"/>
    <mergeCell ref="U46:V46"/>
    <mergeCell ref="U50:X50"/>
    <mergeCell ref="AB50:AD50"/>
    <mergeCell ref="L45:M46"/>
    <mergeCell ref="U52:AF52"/>
    <mergeCell ref="B47:C47"/>
    <mergeCell ref="D47:F47"/>
    <mergeCell ref="L47:M47"/>
    <mergeCell ref="B48:C48"/>
    <mergeCell ref="D48:F48"/>
    <mergeCell ref="K48:K50"/>
    <mergeCell ref="L48:M50"/>
    <mergeCell ref="B49:C49"/>
    <mergeCell ref="D49:F49"/>
    <mergeCell ref="B50:C50"/>
    <mergeCell ref="B46:C46"/>
    <mergeCell ref="D46:F46"/>
    <mergeCell ref="AN36:AO36"/>
    <mergeCell ref="H45:H46"/>
    <mergeCell ref="I45:I46"/>
    <mergeCell ref="J45:J46"/>
    <mergeCell ref="K45:K46"/>
    <mergeCell ref="B45:G45"/>
    <mergeCell ref="C36:D36"/>
    <mergeCell ref="C41:D41"/>
    <mergeCell ref="C37:D37"/>
    <mergeCell ref="C39:D39"/>
    <mergeCell ref="C38:D38"/>
    <mergeCell ref="C34:D34"/>
    <mergeCell ref="C35:D35"/>
    <mergeCell ref="C40:D40"/>
    <mergeCell ref="C31:D31"/>
    <mergeCell ref="U10:V10"/>
    <mergeCell ref="Y10:AA10"/>
    <mergeCell ref="AB10:AD10"/>
    <mergeCell ref="G22:H22"/>
    <mergeCell ref="C26:D26"/>
    <mergeCell ref="C27:D27"/>
    <mergeCell ref="C29:D29"/>
    <mergeCell ref="C30:D30"/>
    <mergeCell ref="C28:D28"/>
    <mergeCell ref="G8:G9"/>
    <mergeCell ref="B24:D24"/>
    <mergeCell ref="B25:D25"/>
    <mergeCell ref="AI10:AJ12"/>
    <mergeCell ref="AL10:AM12"/>
    <mergeCell ref="J19:L19"/>
    <mergeCell ref="J11:P11"/>
    <mergeCell ref="B2:E3"/>
    <mergeCell ref="U6:AD6"/>
    <mergeCell ref="U7:X7"/>
    <mergeCell ref="Y7:AF7"/>
    <mergeCell ref="H8:S9"/>
    <mergeCell ref="U8:X8"/>
    <mergeCell ref="AA8:AF8"/>
    <mergeCell ref="B8:D9"/>
    <mergeCell ref="E8:E9"/>
    <mergeCell ref="F8:F9"/>
  </mergeCells>
  <conditionalFormatting sqref="I19">
    <cfRule type="expression" priority="109" dxfId="109" stopIfTrue="1">
      <formula>$D$19=1</formula>
    </cfRule>
  </conditionalFormatting>
  <conditionalFormatting sqref="J19:L19">
    <cfRule type="expression" priority="110" dxfId="110" stopIfTrue="1">
      <formula>$D$19=1</formula>
    </cfRule>
  </conditionalFormatting>
  <conditionalFormatting sqref="N19">
    <cfRule type="expression" priority="111" dxfId="110" stopIfTrue="1">
      <formula>$D$19=7</formula>
    </cfRule>
  </conditionalFormatting>
  <conditionalFormatting sqref="H55:I55">
    <cfRule type="expression" priority="113" dxfId="110" stopIfTrue="1">
      <formula>$E$55=1</formula>
    </cfRule>
  </conditionalFormatting>
  <conditionalFormatting sqref="H57:I57">
    <cfRule type="expression" priority="114" dxfId="110" stopIfTrue="1">
      <formula>$E$57=1</formula>
    </cfRule>
  </conditionalFormatting>
  <conditionalFormatting sqref="H59:I59">
    <cfRule type="expression" priority="115" dxfId="110" stopIfTrue="1">
      <formula>$E$59=1</formula>
    </cfRule>
  </conditionalFormatting>
  <conditionalFormatting sqref="H61:I61">
    <cfRule type="expression" priority="116" dxfId="110" stopIfTrue="1">
      <formula>$E$61=1</formula>
    </cfRule>
  </conditionalFormatting>
  <conditionalFormatting sqref="H54">
    <cfRule type="expression" priority="117" dxfId="109" stopIfTrue="1">
      <formula>$E$55=1</formula>
    </cfRule>
  </conditionalFormatting>
  <conditionalFormatting sqref="H56">
    <cfRule type="expression" priority="118" dxfId="109" stopIfTrue="1">
      <formula>$E$57=1</formula>
    </cfRule>
  </conditionalFormatting>
  <conditionalFormatting sqref="H58">
    <cfRule type="expression" priority="119" dxfId="109" stopIfTrue="1">
      <formula>$E$59=1</formula>
    </cfRule>
  </conditionalFormatting>
  <conditionalFormatting sqref="H60">
    <cfRule type="expression" priority="120" dxfId="109" stopIfTrue="1">
      <formula>$E$61=1</formula>
    </cfRule>
  </conditionalFormatting>
  <conditionalFormatting sqref="D67:D70 G67:G70 K67:K70">
    <cfRule type="expression" priority="121" dxfId="111" stopIfTrue="1">
      <formula>$E$55=2</formula>
    </cfRule>
  </conditionalFormatting>
  <conditionalFormatting sqref="D71:D74 G71:G74 K71:K74">
    <cfRule type="expression" priority="122" dxfId="111" stopIfTrue="1">
      <formula>$E$57=2</formula>
    </cfRule>
  </conditionalFormatting>
  <conditionalFormatting sqref="D75:D78 G75:G78 K75:K78">
    <cfRule type="expression" priority="123" dxfId="111" stopIfTrue="1">
      <formula>$E$59=2</formula>
    </cfRule>
  </conditionalFormatting>
  <conditionalFormatting sqref="D79:D82 G79:G82 K79:K82">
    <cfRule type="expression" priority="124" dxfId="111" stopIfTrue="1">
      <formula>$E$61=2</formula>
    </cfRule>
  </conditionalFormatting>
  <conditionalFormatting sqref="U52:AF60 U63">
    <cfRule type="expression" priority="143" dxfId="112" stopIfTrue="1">
      <formula>$E$11=2</formula>
    </cfRule>
  </conditionalFormatting>
  <conditionalFormatting sqref="B48:C50 G48:G50 K48:K50">
    <cfRule type="expression" priority="144" dxfId="111" stopIfTrue="1">
      <formula>$D$21=3</formula>
    </cfRule>
  </conditionalFormatting>
  <conditionalFormatting sqref="Y45">
    <cfRule type="expression" priority="145" dxfId="113" stopIfTrue="1">
      <formula>AND(ISBLANK($Y$45),$D$21=2)</formula>
    </cfRule>
  </conditionalFormatting>
  <conditionalFormatting sqref="AB45">
    <cfRule type="expression" priority="146" dxfId="113" stopIfTrue="1">
      <formula>AND(ISBLANK($AB$45),$D$21=3)</formula>
    </cfRule>
  </conditionalFormatting>
  <conditionalFormatting sqref="E41">
    <cfRule type="expression" priority="100" dxfId="111" stopIfTrue="1">
      <formula>AND($E$24=$F$8,$D$19=1)</formula>
    </cfRule>
  </conditionalFormatting>
  <conditionalFormatting sqref="F41">
    <cfRule type="expression" priority="101" dxfId="111" stopIfTrue="1">
      <formula>AND($F$24=$F$8,$D$19=1)</formula>
    </cfRule>
  </conditionalFormatting>
  <conditionalFormatting sqref="G41">
    <cfRule type="expression" priority="102" dxfId="111" stopIfTrue="1">
      <formula>AND($G$24=$F$8,$D$19=1)</formula>
    </cfRule>
  </conditionalFormatting>
  <conditionalFormatting sqref="H41">
    <cfRule type="expression" priority="103" dxfId="111" stopIfTrue="1">
      <formula>AND($H$24=$F$8,$D$19=1)</formula>
    </cfRule>
  </conditionalFormatting>
  <conditionalFormatting sqref="I41">
    <cfRule type="expression" priority="104" dxfId="111" stopIfTrue="1">
      <formula>AND($I$24=$F$8,$D$19=1)</formula>
    </cfRule>
  </conditionalFormatting>
  <conditionalFormatting sqref="J41">
    <cfRule type="expression" priority="105" dxfId="111" stopIfTrue="1">
      <formula>AND($J$24=$F$8,$D$19=1)</formula>
    </cfRule>
  </conditionalFormatting>
  <conditionalFormatting sqref="K41">
    <cfRule type="expression" priority="106" dxfId="111" stopIfTrue="1">
      <formula>AND($K$24=$F$8,$D$19=1)</formula>
    </cfRule>
  </conditionalFormatting>
  <conditionalFormatting sqref="L41">
    <cfRule type="expression" priority="107" dxfId="111" stopIfTrue="1">
      <formula>AND($L$24=$F$8,$D$19=1)</formula>
    </cfRule>
  </conditionalFormatting>
  <conditionalFormatting sqref="N41">
    <cfRule type="expression" priority="108" dxfId="111" stopIfTrue="1">
      <formula>AND($N$24=$F$8,$D$19=1)</formula>
    </cfRule>
  </conditionalFormatting>
  <conditionalFormatting sqref="O19">
    <cfRule type="expression" priority="98" dxfId="110" stopIfTrue="1">
      <formula>$D$19=7</formula>
    </cfRule>
  </conditionalFormatting>
  <conditionalFormatting sqref="O41">
    <cfRule type="expression" priority="97" dxfId="111" stopIfTrue="1">
      <formula>AND($O$24=$F$8,$D$19=1)</formula>
    </cfRule>
  </conditionalFormatting>
  <conditionalFormatting sqref="E39:E40 E33">
    <cfRule type="expression" priority="73" dxfId="111" stopIfTrue="1">
      <formula>AND($E$31=$F$8,$D$16=3)</formula>
    </cfRule>
  </conditionalFormatting>
  <conditionalFormatting sqref="F39:F40 F33">
    <cfRule type="expression" priority="74" dxfId="111" stopIfTrue="1">
      <formula>AND($F$31=$F$8,$D$16=3)</formula>
    </cfRule>
  </conditionalFormatting>
  <conditionalFormatting sqref="G39:G40 G33">
    <cfRule type="expression" priority="75" dxfId="111" stopIfTrue="1">
      <formula>AND($G$31=$F$8,$D$16=3)</formula>
    </cfRule>
  </conditionalFormatting>
  <conditionalFormatting sqref="H39:H40 H33">
    <cfRule type="expression" priority="76" dxfId="111" stopIfTrue="1">
      <formula>AND($H$31=$F$8,$D$16=3)</formula>
    </cfRule>
  </conditionalFormatting>
  <conditionalFormatting sqref="I39:I40 I33">
    <cfRule type="expression" priority="77" dxfId="111" stopIfTrue="1">
      <formula>AND($I$31=$F$8,$D$16=3)</formula>
    </cfRule>
  </conditionalFormatting>
  <conditionalFormatting sqref="J39:J40 J33">
    <cfRule type="expression" priority="78" dxfId="111" stopIfTrue="1">
      <formula>AND($J$31=$F$8,$D$16=3)</formula>
    </cfRule>
  </conditionalFormatting>
  <conditionalFormatting sqref="K39:K40 K33">
    <cfRule type="expression" priority="79" dxfId="111" stopIfTrue="1">
      <formula>AND($K$31=$F$8,$D$16=3)</formula>
    </cfRule>
  </conditionalFormatting>
  <conditionalFormatting sqref="L39:L40 L33">
    <cfRule type="expression" priority="80" dxfId="111" stopIfTrue="1">
      <formula>AND($L$31=$F$8,$D$16=3)</formula>
    </cfRule>
  </conditionalFormatting>
  <conditionalFormatting sqref="Y37">
    <cfRule type="expression" priority="251" dxfId="113" stopIfTrue="1">
      <formula>AND(ISBLANK($Y$37),$E$55=1)</formula>
    </cfRule>
  </conditionalFormatting>
  <conditionalFormatting sqref="Y38">
    <cfRule type="expression" priority="252" dxfId="113" stopIfTrue="1">
      <formula>AND(ISBLANK($Y$38),$E$57=1)</formula>
    </cfRule>
  </conditionalFormatting>
  <conditionalFormatting sqref="Y39">
    <cfRule type="expression" priority="253" dxfId="113" stopIfTrue="1">
      <formula>AND(ISBLANK($Y$39),$E$59=1)</formula>
    </cfRule>
  </conditionalFormatting>
  <conditionalFormatting sqref="Y40">
    <cfRule type="expression" priority="254" dxfId="113" stopIfTrue="1">
      <formula>AND(ISBLANK($Y$40),$E$61=1)</formula>
    </cfRule>
  </conditionalFormatting>
  <conditionalFormatting sqref="AB37">
    <cfRule type="expression" priority="255" dxfId="113" stopIfTrue="1">
      <formula>AND(ISBLANK($AB$37),$E$55=2)</formula>
    </cfRule>
  </conditionalFormatting>
  <conditionalFormatting sqref="AB38">
    <cfRule type="expression" priority="256" dxfId="113" stopIfTrue="1">
      <formula>AND(ISBLANK($AB$38),$E$57=2)</formula>
    </cfRule>
  </conditionalFormatting>
  <conditionalFormatting sqref="AB39">
    <cfRule type="expression" priority="257" dxfId="113" stopIfTrue="1">
      <formula>AND(ISBLANK($AB$39),$E$59=2)</formula>
    </cfRule>
  </conditionalFormatting>
  <conditionalFormatting sqref="AB40">
    <cfRule type="expression" priority="258" dxfId="113" stopIfTrue="1">
      <formula>AND(ISBLANK($AB$40),$E$61=2)</formula>
    </cfRule>
  </conditionalFormatting>
  <conditionalFormatting sqref="M41">
    <cfRule type="expression" priority="72" dxfId="114" stopIfTrue="1">
      <formula>AND($M$24=$F$8,$D$19=1)</formula>
    </cfRule>
  </conditionalFormatting>
  <conditionalFormatting sqref="P19:R19">
    <cfRule type="expression" priority="71" dxfId="110" stopIfTrue="1">
      <formula>$D$19=7</formula>
    </cfRule>
  </conditionalFormatting>
  <conditionalFormatting sqref="O41:Q41">
    <cfRule type="expression" priority="70" dxfId="111" stopIfTrue="1">
      <formula>AND($P$24=$F$8,$D$19=1)</formula>
    </cfRule>
  </conditionalFormatting>
  <conditionalFormatting sqref="E32">
    <cfRule type="expression" priority="54" dxfId="111" stopIfTrue="1">
      <formula>AND($E$31=$F$8,$D$16=3)</formula>
    </cfRule>
  </conditionalFormatting>
  <conditionalFormatting sqref="F32">
    <cfRule type="expression" priority="55" dxfId="111" stopIfTrue="1">
      <formula>AND($F$31=$F$8,$D$16=3)</formula>
    </cfRule>
  </conditionalFormatting>
  <conditionalFormatting sqref="G32">
    <cfRule type="expression" priority="56" dxfId="111" stopIfTrue="1">
      <formula>AND($G$31=$F$8,$D$16=3)</formula>
    </cfRule>
  </conditionalFormatting>
  <conditionalFormatting sqref="H32">
    <cfRule type="expression" priority="57" dxfId="111" stopIfTrue="1">
      <formula>AND($H$31=$F$8,$D$16=3)</formula>
    </cfRule>
  </conditionalFormatting>
  <conditionalFormatting sqref="I32">
    <cfRule type="expression" priority="58" dxfId="111" stopIfTrue="1">
      <formula>AND($I$31=$F$8,$D$16=3)</formula>
    </cfRule>
  </conditionalFormatting>
  <conditionalFormatting sqref="J32">
    <cfRule type="expression" priority="59" dxfId="111" stopIfTrue="1">
      <formula>AND($J$31=$F$8,$D$16=3)</formula>
    </cfRule>
  </conditionalFormatting>
  <conditionalFormatting sqref="K32">
    <cfRule type="expression" priority="60" dxfId="111" stopIfTrue="1">
      <formula>AND($K$31=$F$8,$D$16=3)</formula>
    </cfRule>
  </conditionalFormatting>
  <conditionalFormatting sqref="L32">
    <cfRule type="expression" priority="61" dxfId="111" stopIfTrue="1">
      <formula>AND($L$31=$F$8,$D$16=3)</formula>
    </cfRule>
  </conditionalFormatting>
  <conditionalFormatting sqref="R41">
    <cfRule type="expression" priority="52" dxfId="111" stopIfTrue="1">
      <formula>AND($P$24=$F$8,$D$19=1)</formula>
    </cfRule>
  </conditionalFormatting>
  <conditionalFormatting sqref="E39:E40 E33">
    <cfRule type="expression" priority="45" dxfId="111" stopIfTrue="1">
      <formula>AND($F$31=$F$8,$D$16=3)</formula>
    </cfRule>
  </conditionalFormatting>
  <conditionalFormatting sqref="F39:F40 F33">
    <cfRule type="expression" priority="46" dxfId="111" stopIfTrue="1">
      <formula>AND($G$31=$F$8,$D$16=3)</formula>
    </cfRule>
  </conditionalFormatting>
  <conditionalFormatting sqref="G39:G40 G33">
    <cfRule type="expression" priority="47" dxfId="111" stopIfTrue="1">
      <formula>AND($H$31=$F$8,$D$16=3)</formula>
    </cfRule>
  </conditionalFormatting>
  <conditionalFormatting sqref="H39:H40 H33">
    <cfRule type="expression" priority="48" dxfId="111" stopIfTrue="1">
      <formula>AND($I$31=$F$8,$D$16=3)</formula>
    </cfRule>
  </conditionalFormatting>
  <conditionalFormatting sqref="I39:I40 I33">
    <cfRule type="expression" priority="49" dxfId="111" stopIfTrue="1">
      <formula>AND($J$31=$F$8,$D$16=3)</formula>
    </cfRule>
  </conditionalFormatting>
  <conditionalFormatting sqref="J39:J40 J33">
    <cfRule type="expression" priority="50" dxfId="111" stopIfTrue="1">
      <formula>AND($K$31=$F$8,$D$16=3)</formula>
    </cfRule>
  </conditionalFormatting>
  <conditionalFormatting sqref="K39:K40 K33">
    <cfRule type="expression" priority="51" dxfId="111" stopIfTrue="1">
      <formula>AND($L$31=$F$8,$D$16=3)</formula>
    </cfRule>
  </conditionalFormatting>
  <conditionalFormatting sqref="E32">
    <cfRule type="expression" priority="38" dxfId="111" stopIfTrue="1">
      <formula>AND($F$31=$F$8,$D$16=3)</formula>
    </cfRule>
  </conditionalFormatting>
  <conditionalFormatting sqref="F32">
    <cfRule type="expression" priority="39" dxfId="111" stopIfTrue="1">
      <formula>AND($G$31=$F$8,$D$16=3)</formula>
    </cfRule>
  </conditionalFormatting>
  <conditionalFormatting sqref="G32">
    <cfRule type="expression" priority="40" dxfId="111" stopIfTrue="1">
      <formula>AND($H$31=$F$8,$D$16=3)</formula>
    </cfRule>
  </conditionalFormatting>
  <conditionalFormatting sqref="H32">
    <cfRule type="expression" priority="41" dxfId="111" stopIfTrue="1">
      <formula>AND($I$31=$F$8,$D$16=3)</formula>
    </cfRule>
  </conditionalFormatting>
  <conditionalFormatting sqref="I32">
    <cfRule type="expression" priority="42" dxfId="111" stopIfTrue="1">
      <formula>AND($J$31=$F$8,$D$16=3)</formula>
    </cfRule>
  </conditionalFormatting>
  <conditionalFormatting sqref="J32">
    <cfRule type="expression" priority="43" dxfId="111" stopIfTrue="1">
      <formula>AND($K$31=$F$8,$D$16=3)</formula>
    </cfRule>
  </conditionalFormatting>
  <conditionalFormatting sqref="K32">
    <cfRule type="expression" priority="44" dxfId="111" stopIfTrue="1">
      <formula>AND($L$31=$F$8,$D$16=3)</formula>
    </cfRule>
  </conditionalFormatting>
  <conditionalFormatting sqref="E41">
    <cfRule type="expression" priority="30" dxfId="111" stopIfTrue="1">
      <formula>AND($F$24=$F$8,$D$19=1)</formula>
    </cfRule>
  </conditionalFormatting>
  <conditionalFormatting sqref="F41">
    <cfRule type="expression" priority="31" dxfId="111" stopIfTrue="1">
      <formula>AND($G$24=$F$8,$D$19=1)</formula>
    </cfRule>
  </conditionalFormatting>
  <conditionalFormatting sqref="G41">
    <cfRule type="expression" priority="32" dxfId="111" stopIfTrue="1">
      <formula>AND($H$24=$F$8,$D$19=1)</formula>
    </cfRule>
  </conditionalFormatting>
  <conditionalFormatting sqref="H41">
    <cfRule type="expression" priority="33" dxfId="111" stopIfTrue="1">
      <formula>AND($I$24=$F$8,$D$19=1)</formula>
    </cfRule>
  </conditionalFormatting>
  <conditionalFormatting sqref="I41">
    <cfRule type="expression" priority="34" dxfId="111" stopIfTrue="1">
      <formula>AND($J$24=$F$8,$D$19=1)</formula>
    </cfRule>
  </conditionalFormatting>
  <conditionalFormatting sqref="J41">
    <cfRule type="expression" priority="35" dxfId="111" stopIfTrue="1">
      <formula>AND($K$24=$F$8,$D$19=1)</formula>
    </cfRule>
  </conditionalFormatting>
  <conditionalFormatting sqref="K41">
    <cfRule type="expression" priority="36" dxfId="111" stopIfTrue="1">
      <formula>AND($L$24=$F$8,$D$19=1)</formula>
    </cfRule>
  </conditionalFormatting>
  <conditionalFormatting sqref="M41">
    <cfRule type="expression" priority="37" dxfId="111" stopIfTrue="1">
      <formula>AND($N$24=$F$8,$D$19=1)</formula>
    </cfRule>
  </conditionalFormatting>
  <conditionalFormatting sqref="N41">
    <cfRule type="expression" priority="29" dxfId="111" stopIfTrue="1">
      <formula>AND($O$24=$F$8,$D$19=1)</formula>
    </cfRule>
  </conditionalFormatting>
  <conditionalFormatting sqref="E39:E40 E33">
    <cfRule type="expression" priority="22" dxfId="111" stopIfTrue="1">
      <formula>AND($F$31=$F$8,$D$16=3)</formula>
    </cfRule>
  </conditionalFormatting>
  <conditionalFormatting sqref="F39:F40 F33">
    <cfRule type="expression" priority="23" dxfId="111" stopIfTrue="1">
      <formula>AND($G$31=$F$8,$D$16=3)</formula>
    </cfRule>
  </conditionalFormatting>
  <conditionalFormatting sqref="G39:G40 G33">
    <cfRule type="expression" priority="24" dxfId="111" stopIfTrue="1">
      <formula>AND($H$31=$F$8,$D$16=3)</formula>
    </cfRule>
  </conditionalFormatting>
  <conditionalFormatting sqref="H39:H40 H33">
    <cfRule type="expression" priority="25" dxfId="111" stopIfTrue="1">
      <formula>AND($I$31=$F$8,$D$16=3)</formula>
    </cfRule>
  </conditionalFormatting>
  <conditionalFormatting sqref="I39:I40 I33">
    <cfRule type="expression" priority="26" dxfId="111" stopIfTrue="1">
      <formula>AND($J$31=$F$8,$D$16=3)</formula>
    </cfRule>
  </conditionalFormatting>
  <conditionalFormatting sqref="J39:J40 J33">
    <cfRule type="expression" priority="27" dxfId="111" stopIfTrue="1">
      <formula>AND($K$31=$F$8,$D$16=3)</formula>
    </cfRule>
  </conditionalFormatting>
  <conditionalFormatting sqref="K39:K40 K33">
    <cfRule type="expression" priority="28" dxfId="111" stopIfTrue="1">
      <formula>AND($L$31=$F$8,$D$16=3)</formula>
    </cfRule>
  </conditionalFormatting>
  <conditionalFormatting sqref="L41">
    <cfRule type="expression" priority="21" dxfId="114" stopIfTrue="1">
      <formula>AND($M$24=$F$8,$D$19=1)</formula>
    </cfRule>
  </conditionalFormatting>
  <conditionalFormatting sqref="E32">
    <cfRule type="expression" priority="14" dxfId="111" stopIfTrue="1">
      <formula>AND($F$31=$F$8,$D$16=3)</formula>
    </cfRule>
  </conditionalFormatting>
  <conditionalFormatting sqref="F32">
    <cfRule type="expression" priority="15" dxfId="111" stopIfTrue="1">
      <formula>AND($G$31=$F$8,$D$16=3)</formula>
    </cfRule>
  </conditionalFormatting>
  <conditionalFormatting sqref="G32">
    <cfRule type="expression" priority="16" dxfId="111" stopIfTrue="1">
      <formula>AND($H$31=$F$8,$D$16=3)</formula>
    </cfRule>
  </conditionalFormatting>
  <conditionalFormatting sqref="H32">
    <cfRule type="expression" priority="17" dxfId="111" stopIfTrue="1">
      <formula>AND($I$31=$F$8,$D$16=3)</formula>
    </cfRule>
  </conditionalFormatting>
  <conditionalFormatting sqref="I32">
    <cfRule type="expression" priority="18" dxfId="111" stopIfTrue="1">
      <formula>AND($J$31=$F$8,$D$16=3)</formula>
    </cfRule>
  </conditionalFormatting>
  <conditionalFormatting sqref="J32">
    <cfRule type="expression" priority="19" dxfId="111" stopIfTrue="1">
      <formula>AND($K$31=$F$8,$D$16=3)</formula>
    </cfRule>
  </conditionalFormatting>
  <conditionalFormatting sqref="K32">
    <cfRule type="expression" priority="20" dxfId="111" stopIfTrue="1">
      <formula>AND($L$31=$F$8,$D$16=3)</formula>
    </cfRule>
  </conditionalFormatting>
  <conditionalFormatting sqref="Q41">
    <cfRule type="expression" priority="13" dxfId="111" stopIfTrue="1">
      <formula>AND($P$24=$F$8,$D$19=1)</formula>
    </cfRule>
  </conditionalFormatting>
  <conditionalFormatting sqref="E39:E40 E33">
    <cfRule type="expression" priority="7" dxfId="111" stopIfTrue="1">
      <formula>AND($G$31=$F$8,$D$16=3)</formula>
    </cfRule>
  </conditionalFormatting>
  <conditionalFormatting sqref="F39:F40 F33">
    <cfRule type="expression" priority="8" dxfId="111" stopIfTrue="1">
      <formula>AND($H$31=$F$8,$D$16=3)</formula>
    </cfRule>
  </conditionalFormatting>
  <conditionalFormatting sqref="G39:G40 G33">
    <cfRule type="expression" priority="9" dxfId="111" stopIfTrue="1">
      <formula>AND($I$31=$F$8,$D$16=3)</formula>
    </cfRule>
  </conditionalFormatting>
  <conditionalFormatting sqref="H39:H40 H33">
    <cfRule type="expression" priority="10" dxfId="111" stopIfTrue="1">
      <formula>AND($J$31=$F$8,$D$16=3)</formula>
    </cfRule>
  </conditionalFormatting>
  <conditionalFormatting sqref="I39:I40 I33">
    <cfRule type="expression" priority="11" dxfId="111" stopIfTrue="1">
      <formula>AND($K$31=$F$8,$D$16=3)</formula>
    </cfRule>
  </conditionalFormatting>
  <conditionalFormatting sqref="J39:J40 J33">
    <cfRule type="expression" priority="12" dxfId="111" stopIfTrue="1">
      <formula>AND($L$31=$F$8,$D$16=3)</formula>
    </cfRule>
  </conditionalFormatting>
  <conditionalFormatting sqref="E32">
    <cfRule type="expression" priority="1" dxfId="111" stopIfTrue="1">
      <formula>AND($G$31=$F$8,$D$16=3)</formula>
    </cfRule>
  </conditionalFormatting>
  <conditionalFormatting sqref="F32">
    <cfRule type="expression" priority="2" dxfId="111" stopIfTrue="1">
      <formula>AND($H$31=$F$8,$D$16=3)</formula>
    </cfRule>
  </conditionalFormatting>
  <conditionalFormatting sqref="G32">
    <cfRule type="expression" priority="3" dxfId="111" stopIfTrue="1">
      <formula>AND($I$31=$F$8,$D$16=3)</formula>
    </cfRule>
  </conditionalFormatting>
  <conditionalFormatting sqref="H32">
    <cfRule type="expression" priority="4" dxfId="111" stopIfTrue="1">
      <formula>AND($J$31=$F$8,$D$16=3)</formula>
    </cfRule>
  </conditionalFormatting>
  <conditionalFormatting sqref="I32">
    <cfRule type="expression" priority="5" dxfId="111" stopIfTrue="1">
      <formula>AND($K$31=$F$8,$D$16=3)</formula>
    </cfRule>
  </conditionalFormatting>
  <conditionalFormatting sqref="J32">
    <cfRule type="expression" priority="6" dxfId="111" stopIfTrue="1">
      <formula>AND($L$31=$F$8,$D$16=3)</formula>
    </cfRule>
  </conditionalFormatting>
  <dataValidations count="10">
    <dataValidation allowBlank="1" showErrorMessage="1" sqref="Z8:Z9 J11 S29:S37 N19:R19 J21 K79 E42:L42 V36 AN37:AO40 G48:G50 K48 Y41:AF41 H55:J55 L55 Z45:AA45 AC45:AF45 H57:J57 L57 H59:J59 L59 H61:J61 L61 U56:AB59 AD56:AE59 G67:G82 K67 K71 K75 N16:R16 J19:L19 S26:S27 AL46:AM46 Z42:AF44 AC13:AF40 Z13:AA40 AL13:AM41 AI13:AJ46 Y46:AF50 AN45:AO45 E26:R41">
      <formula1>0</formula1>
      <formula2>0</formula2>
    </dataValidation>
    <dataValidation type="whole" allowBlank="1" showErrorMessage="1" error="1,2,3のいずれかを入力してください。" sqref="E55 E57 E59 E61">
      <formula1>1</formula1>
      <formula2>3</formula2>
    </dataValidation>
    <dataValidation type="whole" allowBlank="1" showErrorMessage="1" error="右表から燃料の種類を選択し、その番号（1～23）を入力してください。" sqref="B48:C50 D67:D69 D71:D73 D75:D77 D79:D81">
      <formula1>1</formula1>
      <formula2>23</formula2>
    </dataValidation>
    <dataValidation type="whole" allowBlank="1" showErrorMessage="1" error="1,2のいずれかを入力してください。" sqref="E11">
      <formula1>1</formula1>
      <formula2>2</formula2>
    </dataValidation>
    <dataValidation type="decimal" operator="greaterThanOrEqual" allowBlank="1" showErrorMessage="1" error="0.5未満の数値は入力できません。" sqref="AB45 Y42:Y45 AB13:AB40 Y13:Y40">
      <formula1>0.5</formula1>
    </dataValidation>
    <dataValidation type="whole" allowBlank="1" showErrorMessage="1" error="右表から電気の種類を選択し、その番号（29～32）を入力してください。" sqref="D70">
      <formula1>29</formula1>
      <formula2>32</formula2>
    </dataValidation>
    <dataValidation type="whole" allowBlank="1" showErrorMessage="1" error="右表から燃料の種類を選択し、その番号（29～32）を入力してください。" sqref="D74 D78 D82">
      <formula1>29</formula1>
      <formula2>32</formula2>
    </dataValidation>
    <dataValidation type="list" operator="equal" allowBlank="1" showDropDown="1" showErrorMessage="1" error="0～15までのいずれかを入力してください。" sqref="D16">
      <formula1>$AJ$52:$AJ$67</formula1>
    </dataValidation>
    <dataValidation type="list" allowBlank="1" showDropDown="1" showErrorMessage="1" error="0,1のいずれかを入力してください。" sqref="D19">
      <formula1>$AK$52:$AK$53</formula1>
    </dataValidation>
    <dataValidation type="list" allowBlank="1" showDropDown="1" showErrorMessage="1" error="1,2,3のいずれかを入力してください。" sqref="D21">
      <formula1>$AJ$53:$AJ$55</formula1>
    </dataValidation>
  </dataValidations>
  <hyperlinks>
    <hyperlink ref="W69" r:id="rId1" display="https://www.soumu.go.jp/toukei_toukatsu/index/seido/sangyo/H25index.htm"/>
  </hyperlinks>
  <printOptions/>
  <pageMargins left="0.7874015748031497" right="0.5905511811023623" top="0.5511811023622047" bottom="0.5118110236220472" header="0.5118110236220472" footer="0.5118110236220472"/>
  <pageSetup horizontalDpi="300" verticalDpi="300" orientation="portrait" paperSize="9" scale="77" r:id="rId5"/>
  <drawing r:id="rId4"/>
  <legacyDrawing r:id="rId3"/>
</worksheet>
</file>

<file path=xl/worksheets/sheet2.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9.00390625" defaultRowHeight="13.5"/>
  <cols>
    <col min="1" max="1" width="3.625" style="0" customWidth="1"/>
  </cols>
  <sheetData>
    <row r="1" ht="12.75">
      <c r="A1" s="267"/>
    </row>
    <row r="2" ht="12.75">
      <c r="B2" t="s">
        <v>139</v>
      </c>
    </row>
    <row r="4" spans="1:2" ht="12.75">
      <c r="A4">
        <v>1</v>
      </c>
      <c r="B4" t="s">
        <v>140</v>
      </c>
    </row>
    <row r="5" spans="1:2" ht="12.75">
      <c r="A5">
        <v>2</v>
      </c>
      <c r="B5" t="s">
        <v>141</v>
      </c>
    </row>
    <row r="6" spans="1:2" ht="12.75">
      <c r="A6">
        <v>3</v>
      </c>
      <c r="B6" t="s">
        <v>142</v>
      </c>
    </row>
    <row r="7" spans="1:2" ht="12.75">
      <c r="A7">
        <v>4</v>
      </c>
      <c r="B7" t="s">
        <v>143</v>
      </c>
    </row>
    <row r="8" spans="1:2" ht="12.75">
      <c r="A8">
        <v>5</v>
      </c>
      <c r="B8" t="s">
        <v>144</v>
      </c>
    </row>
    <row r="9" spans="1:2" ht="12.75">
      <c r="A9">
        <v>6</v>
      </c>
      <c r="B9" t="s">
        <v>145</v>
      </c>
    </row>
    <row r="10" spans="1:2" ht="12.75">
      <c r="A10">
        <v>7</v>
      </c>
      <c r="B10" t="s">
        <v>146</v>
      </c>
    </row>
    <row r="11" spans="1:2" ht="12.75">
      <c r="A11">
        <v>8</v>
      </c>
      <c r="B11" t="s">
        <v>147</v>
      </c>
    </row>
    <row r="12" spans="1:2" ht="12.75">
      <c r="A12">
        <v>9</v>
      </c>
      <c r="B12" t="s">
        <v>148</v>
      </c>
    </row>
    <row r="13" spans="1:2" ht="12.75">
      <c r="A13">
        <v>10</v>
      </c>
      <c r="B13" t="s">
        <v>149</v>
      </c>
    </row>
    <row r="14" spans="1:2" ht="12.75">
      <c r="A14">
        <v>11</v>
      </c>
      <c r="B14" t="s">
        <v>150</v>
      </c>
    </row>
    <row r="15" spans="1:2" ht="12.75">
      <c r="A15">
        <v>12</v>
      </c>
      <c r="B15" t="s">
        <v>151</v>
      </c>
    </row>
    <row r="16" spans="1:2" ht="12.75">
      <c r="A16">
        <v>13</v>
      </c>
      <c r="B16" t="s">
        <v>152</v>
      </c>
    </row>
    <row r="17" spans="1:2" ht="12.75">
      <c r="A17">
        <v>14</v>
      </c>
      <c r="B17" t="s">
        <v>153</v>
      </c>
    </row>
    <row r="18" ht="12.75">
      <c r="B18" t="s">
        <v>154</v>
      </c>
    </row>
    <row r="19" spans="1:2" ht="12.75">
      <c r="A19">
        <v>15</v>
      </c>
      <c r="B19" t="s">
        <v>155</v>
      </c>
    </row>
  </sheetData>
  <sheetProtection sheet="1" objects="1" scenario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 修</dc:creator>
  <cp:keywords/>
  <dc:description/>
  <cp:lastModifiedBy>user</cp:lastModifiedBy>
  <cp:lastPrinted>2019-04-02T06:34:11Z</cp:lastPrinted>
  <dcterms:created xsi:type="dcterms:W3CDTF">2012-03-27T04:22:56Z</dcterms:created>
  <dcterms:modified xsi:type="dcterms:W3CDTF">2023-05-31T01:48:59Z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