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I:\令和5年度\01-2 事業(事業者指導係)\15 その他補助事業\01 物価高騰対策支援事業\01 要綱・様式・Q＆A\02 障害自立支援課運用\HP掲載等様式\"/>
    </mc:Choice>
  </mc:AlternateContent>
  <xr:revisionPtr revIDLastSave="0" documentId="13_ncr:1_{35F1255A-B9FE-4C4E-812D-2831DF5E8F5D}" xr6:coauthVersionLast="47" xr6:coauthVersionMax="47" xr10:uidLastSave="{00000000-0000-0000-0000-000000000000}"/>
  <bookViews>
    <workbookView xWindow="-120" yWindow="-120" windowWidth="20730" windowHeight="11160" tabRatio="743" xr2:uid="{00000000-000D-0000-FFFF-FFFF00000000}"/>
  </bookViews>
  <sheets>
    <sheet name="入力シート" sheetId="39" r:id="rId1"/>
    <sheet name="（入力は左のシートへ）別記様式第１号（申請書）" sheetId="26" r:id="rId2"/>
    <sheet name="申請書（6申請額一覧、7利用者負担一覧表） " sheetId="24" r:id="rId3"/>
    <sheet name="前シートに入力し切れない場合はこちらに続きを入力してください" sheetId="41" r:id="rId4"/>
    <sheet name="別記様式第３号（実績報告書)" sheetId="43" r:id="rId5"/>
    <sheet name="実績報告書（４精算額一覧）" sheetId="42" r:id="rId6"/>
    <sheet name="定義" sheetId="21" r:id="rId7"/>
    <sheet name="集計用" sheetId="38" r:id="rId8"/>
  </sheets>
  <externalReferences>
    <externalReference r:id="rId9"/>
    <externalReference r:id="rId10"/>
  </externalReferences>
  <definedNames>
    <definedName name="_xlnm.Print_Area" localSheetId="1">'（入力は左のシートへ）別記様式第１号（申請書）'!$A$1:$AM$42</definedName>
    <definedName name="_xlnm.Print_Area" localSheetId="5">'実績報告書（４精算額一覧）'!$A$1:$I$47</definedName>
    <definedName name="_xlnm.Print_Area" localSheetId="2">'申請書（6申請額一覧、7利用者負担一覧表） '!$A$1:$U$51</definedName>
    <definedName name="_xlnm.Print_Area" localSheetId="3">前シートに入力し切れない場合はこちらに続きを入力してください!$A$1:$U$52</definedName>
    <definedName name="_xlnm.Print_Area" localSheetId="0">入力シート!$A$1:$I$41</definedName>
    <definedName name="_xlnm.Print_Area" localSheetId="4">'別記様式第３号（実績報告書)'!$A$1:$AM$38</definedName>
    <definedName name="Print_Area_MI" localSheetId="5">#REF!</definedName>
    <definedName name="Print_Area_MI" localSheetId="3">#REF!</definedName>
    <definedName name="Print_Area_MI" localSheetId="4">#REF!</definedName>
    <definedName name="Print_Area_MI">#REF!</definedName>
    <definedName name="あ">#REF!</definedName>
    <definedName name="図１">[1]様式5!$B$50</definedName>
    <definedName name="図３">[1]様式5!$B$50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24" l="1"/>
  <c r="O15" i="24" l="1"/>
  <c r="P15" i="24" s="1"/>
  <c r="O14" i="24"/>
  <c r="P14" i="24" s="1"/>
  <c r="O10" i="24"/>
  <c r="P10" i="24" s="1"/>
  <c r="O9" i="24"/>
  <c r="P9" i="24" s="1"/>
  <c r="O11" i="24"/>
  <c r="P11" i="24" s="1"/>
  <c r="N37" i="41" l="1"/>
  <c r="Z9" i="43" l="1"/>
  <c r="I50" i="24"/>
  <c r="N50" i="24"/>
  <c r="R50" i="24"/>
  <c r="B34" i="26"/>
  <c r="AG42" i="26"/>
  <c r="H42" i="26"/>
  <c r="T40" i="26"/>
  <c r="AA11" i="43"/>
  <c r="H40" i="26"/>
  <c r="Z17" i="26"/>
  <c r="Z15" i="26"/>
  <c r="Z11" i="26"/>
  <c r="AA10" i="26"/>
  <c r="Z8" i="26"/>
  <c r="U50" i="24" l="1"/>
  <c r="Z30" i="26"/>
  <c r="I30" i="26"/>
  <c r="R30" i="24" l="1"/>
  <c r="F4" i="42" l="1"/>
  <c r="I5" i="42"/>
  <c r="I6" i="42"/>
  <c r="I7" i="42"/>
  <c r="I8" i="42"/>
  <c r="I9" i="42"/>
  <c r="I10" i="42"/>
  <c r="I11" i="42"/>
  <c r="I12" i="42"/>
  <c r="I13" i="42"/>
  <c r="I14" i="42"/>
  <c r="I15" i="42"/>
  <c r="I16" i="42"/>
  <c r="I17" i="42"/>
  <c r="I18" i="42"/>
  <c r="I19" i="42"/>
  <c r="I20" i="42"/>
  <c r="I21" i="42"/>
  <c r="I22" i="42"/>
  <c r="I23" i="42"/>
  <c r="N31" i="24"/>
  <c r="R31" i="24"/>
  <c r="AD2" i="38" l="1"/>
  <c r="Z2" i="38"/>
  <c r="N2" i="38"/>
  <c r="S2" i="38"/>
  <c r="O2" i="38"/>
  <c r="Q2" i="38" l="1"/>
  <c r="P2" i="38"/>
  <c r="R2" i="38"/>
  <c r="R50" i="41"/>
  <c r="N50" i="41"/>
  <c r="I50" i="41"/>
  <c r="R49" i="41"/>
  <c r="N49" i="41"/>
  <c r="U49" i="41" s="1"/>
  <c r="I49" i="41"/>
  <c r="R48" i="41"/>
  <c r="N48" i="41"/>
  <c r="U48" i="41" s="1"/>
  <c r="I48" i="41"/>
  <c r="R47" i="41"/>
  <c r="N47" i="41"/>
  <c r="U47" i="41" s="1"/>
  <c r="I47" i="41"/>
  <c r="R46" i="41"/>
  <c r="N46" i="41"/>
  <c r="I46" i="41"/>
  <c r="R45" i="41"/>
  <c r="N45" i="41"/>
  <c r="U45" i="41" s="1"/>
  <c r="I45" i="41"/>
  <c r="R44" i="41"/>
  <c r="N44" i="41"/>
  <c r="U44" i="41" s="1"/>
  <c r="I44" i="41"/>
  <c r="R43" i="41"/>
  <c r="N43" i="41"/>
  <c r="U43" i="41" s="1"/>
  <c r="I43" i="41"/>
  <c r="R42" i="41"/>
  <c r="N42" i="41"/>
  <c r="I42" i="41"/>
  <c r="R41" i="41"/>
  <c r="N41" i="41"/>
  <c r="U41" i="41" s="1"/>
  <c r="I41" i="41"/>
  <c r="R40" i="41"/>
  <c r="N40" i="41"/>
  <c r="I40" i="41"/>
  <c r="R39" i="41"/>
  <c r="N39" i="41"/>
  <c r="U39" i="41" s="1"/>
  <c r="I39" i="41"/>
  <c r="R38" i="41"/>
  <c r="N38" i="41"/>
  <c r="I38" i="41"/>
  <c r="R37" i="41"/>
  <c r="U37" i="41" s="1"/>
  <c r="I37" i="41"/>
  <c r="R36" i="41"/>
  <c r="U36" i="41" s="1"/>
  <c r="I36" i="41"/>
  <c r="R35" i="41"/>
  <c r="N35" i="41"/>
  <c r="U35" i="41" s="1"/>
  <c r="I35" i="41"/>
  <c r="R34" i="41"/>
  <c r="N34" i="41"/>
  <c r="U34" i="41" s="1"/>
  <c r="I34" i="41"/>
  <c r="R33" i="41"/>
  <c r="N33" i="41"/>
  <c r="U33" i="41" s="1"/>
  <c r="I33" i="41"/>
  <c r="R32" i="41"/>
  <c r="N32" i="41"/>
  <c r="I32" i="41"/>
  <c r="R31" i="41"/>
  <c r="N31" i="41"/>
  <c r="I31" i="41"/>
  <c r="U40" i="41" l="1"/>
  <c r="U31" i="41"/>
  <c r="U32" i="41"/>
  <c r="U38" i="41"/>
  <c r="U42" i="41"/>
  <c r="U46" i="41"/>
  <c r="U50" i="41"/>
  <c r="R32" i="24"/>
  <c r="R33" i="24"/>
  <c r="R34" i="24"/>
  <c r="R35" i="24"/>
  <c r="R36" i="24"/>
  <c r="R37" i="24"/>
  <c r="R38" i="24"/>
  <c r="R39" i="24"/>
  <c r="R40" i="24"/>
  <c r="R41" i="24"/>
  <c r="R42" i="24"/>
  <c r="R43" i="24"/>
  <c r="R44" i="24"/>
  <c r="R45" i="24"/>
  <c r="R46" i="24"/>
  <c r="R47" i="24"/>
  <c r="R48" i="24"/>
  <c r="R49" i="24"/>
  <c r="N32" i="24"/>
  <c r="N33" i="24"/>
  <c r="N34" i="24"/>
  <c r="N35" i="24"/>
  <c r="N36" i="24"/>
  <c r="N37" i="24"/>
  <c r="N38" i="24"/>
  <c r="N39" i="24"/>
  <c r="N40" i="24"/>
  <c r="N41" i="24"/>
  <c r="N42" i="24"/>
  <c r="N43" i="24"/>
  <c r="N44" i="24"/>
  <c r="N45" i="24"/>
  <c r="N46" i="24"/>
  <c r="N47" i="24"/>
  <c r="N48" i="24"/>
  <c r="N49" i="24"/>
  <c r="I32" i="24"/>
  <c r="U32" i="24" s="1"/>
  <c r="I33" i="24"/>
  <c r="I34" i="24"/>
  <c r="U34" i="24" s="1"/>
  <c r="I35" i="24"/>
  <c r="U35" i="24" s="1"/>
  <c r="I36" i="24"/>
  <c r="U36" i="24" s="1"/>
  <c r="I37" i="24"/>
  <c r="I38" i="24"/>
  <c r="U38" i="24" s="1"/>
  <c r="I39" i="24"/>
  <c r="U39" i="24" s="1"/>
  <c r="I40" i="24"/>
  <c r="U40" i="24" s="1"/>
  <c r="I41" i="24"/>
  <c r="I42" i="24"/>
  <c r="U42" i="24" s="1"/>
  <c r="I43" i="24"/>
  <c r="U43" i="24" s="1"/>
  <c r="I44" i="24"/>
  <c r="U44" i="24" s="1"/>
  <c r="I45" i="24"/>
  <c r="I46" i="24"/>
  <c r="U46" i="24" s="1"/>
  <c r="I47" i="24"/>
  <c r="U47" i="24" s="1"/>
  <c r="I48" i="24"/>
  <c r="U48" i="24" s="1"/>
  <c r="I49" i="24"/>
  <c r="U49" i="24" l="1"/>
  <c r="U45" i="24"/>
  <c r="U41" i="24"/>
  <c r="U37" i="24"/>
  <c r="U33" i="24"/>
  <c r="T2" i="38"/>
  <c r="AO41" i="26" l="1"/>
  <c r="H41" i="26" s="1"/>
  <c r="Z18" i="43" l="1"/>
  <c r="Z16" i="43"/>
  <c r="Z14" i="43"/>
  <c r="Z12" i="43"/>
  <c r="B25" i="42"/>
  <c r="C25" i="42"/>
  <c r="D25" i="42"/>
  <c r="G25" i="42" s="1"/>
  <c r="E25" i="42"/>
  <c r="F25" i="42"/>
  <c r="I25" i="42"/>
  <c r="B26" i="42"/>
  <c r="C26" i="42"/>
  <c r="D26" i="42"/>
  <c r="G26" i="42" s="1"/>
  <c r="E26" i="42"/>
  <c r="F26" i="42"/>
  <c r="I26" i="42"/>
  <c r="B27" i="42"/>
  <c r="C27" i="42"/>
  <c r="D27" i="42"/>
  <c r="G27" i="42" s="1"/>
  <c r="E27" i="42"/>
  <c r="F27" i="42"/>
  <c r="I27" i="42"/>
  <c r="B28" i="42"/>
  <c r="C28" i="42"/>
  <c r="D28" i="42"/>
  <c r="E28" i="42"/>
  <c r="F28" i="42"/>
  <c r="G28" i="42"/>
  <c r="I28" i="42"/>
  <c r="B29" i="42"/>
  <c r="C29" i="42"/>
  <c r="D29" i="42"/>
  <c r="G29" i="42" s="1"/>
  <c r="E29" i="42"/>
  <c r="F29" i="42"/>
  <c r="I29" i="42"/>
  <c r="B30" i="42"/>
  <c r="C30" i="42"/>
  <c r="D30" i="42"/>
  <c r="G30" i="42" s="1"/>
  <c r="E30" i="42"/>
  <c r="F30" i="42"/>
  <c r="I30" i="42"/>
  <c r="B31" i="42"/>
  <c r="C31" i="42"/>
  <c r="D31" i="42"/>
  <c r="G31" i="42" s="1"/>
  <c r="E31" i="42"/>
  <c r="F31" i="42"/>
  <c r="I31" i="42"/>
  <c r="B32" i="42"/>
  <c r="C32" i="42"/>
  <c r="D32" i="42"/>
  <c r="G32" i="42" s="1"/>
  <c r="E32" i="42"/>
  <c r="F32" i="42"/>
  <c r="I32" i="42"/>
  <c r="B33" i="42"/>
  <c r="C33" i="42"/>
  <c r="D33" i="42"/>
  <c r="G33" i="42" s="1"/>
  <c r="E33" i="42"/>
  <c r="F33" i="42"/>
  <c r="I33" i="42"/>
  <c r="B34" i="42"/>
  <c r="C34" i="42"/>
  <c r="D34" i="42"/>
  <c r="G34" i="42" s="1"/>
  <c r="E34" i="42"/>
  <c r="F34" i="42"/>
  <c r="I34" i="42"/>
  <c r="B35" i="42"/>
  <c r="C35" i="42"/>
  <c r="D35" i="42"/>
  <c r="G35" i="42" s="1"/>
  <c r="E35" i="42"/>
  <c r="F35" i="42"/>
  <c r="I35" i="42"/>
  <c r="B36" i="42"/>
  <c r="C36" i="42"/>
  <c r="D36" i="42"/>
  <c r="G36" i="42" s="1"/>
  <c r="E36" i="42"/>
  <c r="F36" i="42"/>
  <c r="I36" i="42"/>
  <c r="B37" i="42"/>
  <c r="C37" i="42"/>
  <c r="D37" i="42"/>
  <c r="G37" i="42" s="1"/>
  <c r="E37" i="42"/>
  <c r="F37" i="42"/>
  <c r="I37" i="42"/>
  <c r="B38" i="42"/>
  <c r="C38" i="42"/>
  <c r="D38" i="42"/>
  <c r="G38" i="42" s="1"/>
  <c r="E38" i="42"/>
  <c r="F38" i="42"/>
  <c r="I38" i="42"/>
  <c r="B39" i="42"/>
  <c r="C39" i="42"/>
  <c r="D39" i="42"/>
  <c r="G39" i="42" s="1"/>
  <c r="E39" i="42"/>
  <c r="F39" i="42"/>
  <c r="I39" i="42"/>
  <c r="B40" i="42"/>
  <c r="C40" i="42"/>
  <c r="D40" i="42"/>
  <c r="G40" i="42" s="1"/>
  <c r="E40" i="42"/>
  <c r="F40" i="42"/>
  <c r="I40" i="42"/>
  <c r="B41" i="42"/>
  <c r="C41" i="42"/>
  <c r="D41" i="42"/>
  <c r="G41" i="42" s="1"/>
  <c r="E41" i="42"/>
  <c r="F41" i="42"/>
  <c r="I41" i="42"/>
  <c r="B42" i="42"/>
  <c r="C42" i="42"/>
  <c r="D42" i="42"/>
  <c r="G42" i="42" s="1"/>
  <c r="E42" i="42"/>
  <c r="F42" i="42"/>
  <c r="I42" i="42"/>
  <c r="B43" i="42"/>
  <c r="C43" i="42"/>
  <c r="D43" i="42"/>
  <c r="G43" i="42" s="1"/>
  <c r="E43" i="42"/>
  <c r="F43" i="42"/>
  <c r="I43" i="42"/>
  <c r="I24" i="42"/>
  <c r="F24" i="42"/>
  <c r="E24" i="42"/>
  <c r="D24" i="42"/>
  <c r="G24" i="42" s="1"/>
  <c r="C24" i="42"/>
  <c r="B5" i="42"/>
  <c r="C5" i="42"/>
  <c r="D5" i="42"/>
  <c r="G5" i="42" s="1"/>
  <c r="E5" i="42"/>
  <c r="F5" i="42"/>
  <c r="B6" i="42"/>
  <c r="C6" i="42"/>
  <c r="D6" i="42"/>
  <c r="G6" i="42" s="1"/>
  <c r="E6" i="42"/>
  <c r="F6" i="42"/>
  <c r="B7" i="42"/>
  <c r="C7" i="42"/>
  <c r="D7" i="42"/>
  <c r="G7" i="42" s="1"/>
  <c r="E7" i="42"/>
  <c r="F7" i="42"/>
  <c r="B8" i="42"/>
  <c r="C8" i="42"/>
  <c r="D8" i="42"/>
  <c r="G8" i="42" s="1"/>
  <c r="E8" i="42"/>
  <c r="F8" i="42"/>
  <c r="B9" i="42"/>
  <c r="C9" i="42"/>
  <c r="D9" i="42"/>
  <c r="G9" i="42" s="1"/>
  <c r="E9" i="42"/>
  <c r="F9" i="42"/>
  <c r="B10" i="42"/>
  <c r="C10" i="42"/>
  <c r="D10" i="42"/>
  <c r="G10" i="42" s="1"/>
  <c r="E10" i="42"/>
  <c r="F10" i="42"/>
  <c r="B11" i="42"/>
  <c r="C11" i="42"/>
  <c r="D11" i="42"/>
  <c r="G11" i="42" s="1"/>
  <c r="E11" i="42"/>
  <c r="F11" i="42"/>
  <c r="B12" i="42"/>
  <c r="C12" i="42"/>
  <c r="D12" i="42"/>
  <c r="G12" i="42" s="1"/>
  <c r="E12" i="42"/>
  <c r="F12" i="42"/>
  <c r="B13" i="42"/>
  <c r="C13" i="42"/>
  <c r="D13" i="42"/>
  <c r="G13" i="42" s="1"/>
  <c r="E13" i="42"/>
  <c r="F13" i="42"/>
  <c r="B14" i="42"/>
  <c r="C14" i="42"/>
  <c r="D14" i="42"/>
  <c r="G14" i="42" s="1"/>
  <c r="E14" i="42"/>
  <c r="F14" i="42"/>
  <c r="B15" i="42"/>
  <c r="C15" i="42"/>
  <c r="D15" i="42"/>
  <c r="G15" i="42" s="1"/>
  <c r="E15" i="42"/>
  <c r="F15" i="42"/>
  <c r="B16" i="42"/>
  <c r="C16" i="42"/>
  <c r="D16" i="42"/>
  <c r="G16" i="42" s="1"/>
  <c r="E16" i="42"/>
  <c r="F16" i="42"/>
  <c r="B17" i="42"/>
  <c r="C17" i="42"/>
  <c r="D17" i="42"/>
  <c r="G17" i="42" s="1"/>
  <c r="E17" i="42"/>
  <c r="F17" i="42"/>
  <c r="B18" i="42"/>
  <c r="C18" i="42"/>
  <c r="D18" i="42"/>
  <c r="G18" i="42" s="1"/>
  <c r="E18" i="42"/>
  <c r="F18" i="42"/>
  <c r="B19" i="42"/>
  <c r="C19" i="42"/>
  <c r="D19" i="42"/>
  <c r="G19" i="42" s="1"/>
  <c r="E19" i="42"/>
  <c r="F19" i="42"/>
  <c r="B20" i="42"/>
  <c r="C20" i="42"/>
  <c r="D20" i="42"/>
  <c r="G20" i="42" s="1"/>
  <c r="E20" i="42"/>
  <c r="F20" i="42"/>
  <c r="B21" i="42"/>
  <c r="C21" i="42"/>
  <c r="D21" i="42"/>
  <c r="G21" i="42" s="1"/>
  <c r="E21" i="42"/>
  <c r="F21" i="42"/>
  <c r="B22" i="42"/>
  <c r="C22" i="42"/>
  <c r="D22" i="42"/>
  <c r="G22" i="42" s="1"/>
  <c r="E22" i="42"/>
  <c r="F22" i="42"/>
  <c r="B23" i="42"/>
  <c r="C23" i="42"/>
  <c r="D23" i="42"/>
  <c r="G23" i="42" s="1"/>
  <c r="E23" i="42"/>
  <c r="F23" i="42"/>
  <c r="E4" i="42"/>
  <c r="B4" i="42"/>
  <c r="D4" i="42"/>
  <c r="G4" i="42" s="1"/>
  <c r="C4" i="42"/>
  <c r="B24" i="42"/>
  <c r="AG30" i="43"/>
  <c r="B31" i="43"/>
  <c r="AG31" i="43"/>
  <c r="H13" i="42" l="1"/>
  <c r="H4" i="42"/>
  <c r="H5" i="42"/>
  <c r="H24" i="42"/>
  <c r="H42" i="42"/>
  <c r="H38" i="42"/>
  <c r="H36" i="42"/>
  <c r="H34" i="42"/>
  <c r="H32" i="42"/>
  <c r="H30" i="42"/>
  <c r="H26" i="42"/>
  <c r="H23" i="42"/>
  <c r="H21" i="42"/>
  <c r="H19" i="42"/>
  <c r="H17" i="42"/>
  <c r="H15" i="42"/>
  <c r="H7" i="42"/>
  <c r="H18" i="42"/>
  <c r="H10" i="42"/>
  <c r="H8" i="42"/>
  <c r="H43" i="42"/>
  <c r="H41" i="42"/>
  <c r="H40" i="42"/>
  <c r="H39" i="42"/>
  <c r="H37" i="42"/>
  <c r="H35" i="42"/>
  <c r="H33" i="42"/>
  <c r="H31" i="42"/>
  <c r="H29" i="42"/>
  <c r="H28" i="42"/>
  <c r="H27" i="42"/>
  <c r="H25" i="42"/>
  <c r="H22" i="42"/>
  <c r="H20" i="42"/>
  <c r="H16" i="42"/>
  <c r="H14" i="42"/>
  <c r="H12" i="42"/>
  <c r="H11" i="42"/>
  <c r="H9" i="42"/>
  <c r="H6" i="42"/>
  <c r="H44" i="42" l="1"/>
  <c r="H45" i="42"/>
  <c r="G46" i="42" l="1"/>
  <c r="U29" i="43" s="1"/>
  <c r="U32" i="43" s="1"/>
  <c r="Y2" i="38"/>
  <c r="N30" i="41" l="1"/>
  <c r="I30" i="41"/>
  <c r="O23" i="41"/>
  <c r="P23" i="41" s="1"/>
  <c r="O22" i="41"/>
  <c r="P22" i="41" s="1"/>
  <c r="O21" i="41"/>
  <c r="P21" i="41" s="1"/>
  <c r="O20" i="41"/>
  <c r="P20" i="41" s="1"/>
  <c r="O19" i="41"/>
  <c r="P19" i="41" s="1"/>
  <c r="O18" i="41"/>
  <c r="P18" i="41" s="1"/>
  <c r="O17" i="41"/>
  <c r="P17" i="41" s="1"/>
  <c r="O16" i="41"/>
  <c r="P16" i="41" s="1"/>
  <c r="O15" i="41"/>
  <c r="P15" i="41" s="1"/>
  <c r="O14" i="41"/>
  <c r="P14" i="41" s="1"/>
  <c r="O13" i="41"/>
  <c r="P13" i="41" s="1"/>
  <c r="O12" i="41"/>
  <c r="P12" i="41" s="1"/>
  <c r="O11" i="41"/>
  <c r="P11" i="41" s="1"/>
  <c r="O10" i="41"/>
  <c r="P10" i="41" s="1"/>
  <c r="O9" i="41"/>
  <c r="P9" i="41" s="1"/>
  <c r="O8" i="41"/>
  <c r="P8" i="41" s="1"/>
  <c r="O7" i="41"/>
  <c r="P7" i="41" s="1"/>
  <c r="O6" i="41"/>
  <c r="P6" i="41" s="1"/>
  <c r="O5" i="41"/>
  <c r="P5" i="41" s="1"/>
  <c r="O4" i="41"/>
  <c r="J25" i="41" l="1"/>
  <c r="P4" i="41"/>
  <c r="P24" i="41" s="1"/>
  <c r="J24" i="41"/>
  <c r="P25" i="41" l="1"/>
  <c r="O26" i="41" s="1"/>
  <c r="S26" i="24" s="1"/>
  <c r="D2" i="38"/>
  <c r="AJ6" i="26" l="1"/>
  <c r="AG6" i="26"/>
  <c r="AD6" i="26"/>
  <c r="H2" i="38"/>
  <c r="AM41" i="26"/>
  <c r="AL41" i="26"/>
  <c r="AK41" i="26"/>
  <c r="AJ41" i="26"/>
  <c r="AI41" i="26"/>
  <c r="AH41" i="26"/>
  <c r="AG41" i="26"/>
  <c r="AM40" i="26"/>
  <c r="AL40" i="26"/>
  <c r="AK40" i="26"/>
  <c r="AG40" i="26"/>
  <c r="AF40" i="26"/>
  <c r="AE40" i="26"/>
  <c r="AD40" i="26"/>
  <c r="Z13" i="26"/>
  <c r="O5" i="24"/>
  <c r="P5" i="24" s="1"/>
  <c r="O6" i="24"/>
  <c r="P6" i="24" s="1"/>
  <c r="O7" i="24"/>
  <c r="P7" i="24" s="1"/>
  <c r="O8" i="24"/>
  <c r="P8" i="24" s="1"/>
  <c r="O13" i="24"/>
  <c r="P13" i="24" s="1"/>
  <c r="O18" i="24"/>
  <c r="P18" i="24" s="1"/>
  <c r="O19" i="24"/>
  <c r="P19" i="24" s="1"/>
  <c r="O20" i="24"/>
  <c r="P20" i="24" s="1"/>
  <c r="O21" i="24"/>
  <c r="P21" i="24" s="1"/>
  <c r="O22" i="24"/>
  <c r="P22" i="24" s="1"/>
  <c r="O23" i="24"/>
  <c r="P23" i="24" s="1"/>
  <c r="I30" i="24"/>
  <c r="N30" i="24"/>
  <c r="M2" i="38" l="1"/>
  <c r="L2" i="38"/>
  <c r="J2" i="38"/>
  <c r="I2" i="38"/>
  <c r="G2" i="38"/>
  <c r="F2" i="38"/>
  <c r="C2" i="38"/>
  <c r="B2" i="38"/>
  <c r="E2" i="38"/>
  <c r="O4" i="24" l="1"/>
  <c r="P4" i="24" l="1"/>
  <c r="J25" i="24"/>
  <c r="AD26" i="26" s="1"/>
  <c r="W2" i="38" s="1"/>
  <c r="J24" i="24"/>
  <c r="S26" i="26" s="1"/>
  <c r="U2" i="38" s="1"/>
  <c r="P24" i="24"/>
  <c r="V2" i="38" s="1"/>
  <c r="P25" i="24" l="1"/>
  <c r="O26" i="24" l="1"/>
  <c r="AC24" i="26" s="1"/>
  <c r="P30" i="26" s="1"/>
  <c r="X2" i="38"/>
  <c r="U30" i="26" l="1"/>
  <c r="K2" i="38"/>
  <c r="R24" i="43"/>
  <c r="AA2" i="38" s="1"/>
  <c r="U31" i="24"/>
  <c r="P29" i="43" l="1"/>
  <c r="P32" i="43" s="1"/>
  <c r="R25" i="43"/>
  <c r="AB2" i="38" l="1"/>
  <c r="R26" i="43"/>
  <c r="AC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佐古 真之</author>
  </authors>
  <commentList>
    <comment ref="A31" authorId="0" shapeId="0" xr:uid="{6C877E35-49A6-4A8C-821C-1C4983A6F45B}">
      <text>
        <r>
          <rPr>
            <b/>
            <sz val="9"/>
            <color indexed="81"/>
            <rFont val="MS P ゴシック"/>
            <family val="3"/>
            <charset val="128"/>
          </rPr>
          <t>条件を満たす場合、必ずチェック☑してください。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佐古 真之</author>
    <author>user</author>
    <author>山崎 楓真</author>
  </authors>
  <commentList>
    <comment ref="B3" authorId="0" shapeId="0" xr:uid="{22316485-2DA5-4431-AC3F-23D67F716D19}">
      <text>
        <r>
          <rPr>
            <sz val="9"/>
            <color indexed="81"/>
            <rFont val="MS P ゴシック"/>
            <family val="3"/>
            <charset val="128"/>
          </rPr>
          <t>障害福祉サービス等の事業所番号を記載してください(地活Ⅰ型・Ⅲ型を除く)。</t>
        </r>
      </text>
    </comment>
    <comment ref="I3" authorId="0" shapeId="0" xr:uid="{79FAE190-D80B-48C4-AE3A-17DD321745F0}">
      <text>
        <r>
          <rPr>
            <sz val="9"/>
            <color indexed="81"/>
            <rFont val="MS P ゴシック"/>
            <family val="3"/>
            <charset val="128"/>
          </rPr>
          <t>サービス毎に月当たり給付対象者数を計算し、行を分けてご記載ください。</t>
        </r>
      </text>
    </comment>
    <comment ref="L3" authorId="0" shapeId="0" xr:uid="{A0B6AE61-C8DD-4BF0-B791-83BEE01281BB}">
      <text>
        <r>
          <rPr>
            <sz val="9"/>
            <color indexed="81"/>
            <rFont val="MS P ゴシック"/>
            <family val="3"/>
            <charset val="128"/>
          </rPr>
          <t>要綱第４条をご参照ください。</t>
        </r>
      </text>
    </comment>
    <comment ref="O3" authorId="0" shapeId="0" xr:uid="{7CB7D0CB-1ABC-414F-BCF1-4A16243ECAB1}">
      <text>
        <r>
          <rPr>
            <sz val="9"/>
            <color indexed="81"/>
            <rFont val="MS P ゴシック"/>
            <family val="3"/>
            <charset val="128"/>
          </rPr>
          <t>サービス種別を選択すると自動入力されます。</t>
        </r>
      </text>
    </comment>
    <comment ref="A28" authorId="1" shapeId="0" xr:uid="{00000000-0006-0000-0200-000001000000}">
      <text>
        <r>
          <rPr>
            <b/>
            <sz val="9"/>
            <color indexed="81"/>
            <rFont val="MS P ゴシック"/>
            <family val="3"/>
            <charset val="128"/>
          </rPr>
          <t>作成に当たっては、「申請書・実績報告書の作成に当たって」や「記載例」、Q＆Aをご参照ください。</t>
        </r>
        <r>
          <rPr>
            <sz val="9"/>
            <color indexed="81"/>
            <rFont val="MS P ゴシック"/>
            <family val="3"/>
            <charset val="128"/>
          </rPr>
          <t xml:space="preserve">
</t>
        </r>
      </text>
    </comment>
    <comment ref="U29" authorId="0" shapeId="0" xr:uid="{8582A1E1-3DBA-4F8E-AF4F-E6E1F222A388}">
      <text>
        <r>
          <rPr>
            <b/>
            <sz val="9"/>
            <color indexed="81"/>
            <rFont val="MS P ゴシック"/>
            <family val="3"/>
            <charset val="128"/>
          </rPr>
          <t>物価高騰の影響を受けつつも、利用者の負担を引き上げていないことを確認します。このため、この項目は基本的に「無」となります。</t>
        </r>
      </text>
    </comment>
    <comment ref="G30" authorId="0" shapeId="0" xr:uid="{381E7F89-9B46-4A32-A186-0EED22BDA264}">
      <text>
        <r>
          <rPr>
            <b/>
            <sz val="9"/>
            <color indexed="81"/>
            <rFont val="MS P ゴシック"/>
            <family val="3"/>
            <charset val="128"/>
          </rPr>
          <t>送迎に係るガソリン代や共同生活援助における家賃などを記載してください。</t>
        </r>
      </text>
    </comment>
    <comment ref="A31" authorId="2" shapeId="0" xr:uid="{00000000-0006-0000-0200-000002000000}">
      <text>
        <r>
          <rPr>
            <b/>
            <sz val="9"/>
            <color indexed="81"/>
            <rFont val="MS P ゴシック"/>
            <family val="3"/>
            <charset val="128"/>
          </rPr>
          <t xml:space="preserve">
「6施設・事業所別申請額一覧」と「7利用者負担一覧表」に記載する同一の事業所は、№を合わせてください。</t>
        </r>
        <r>
          <rPr>
            <sz val="9"/>
            <color indexed="81"/>
            <rFont val="MS P ゴシック"/>
            <family val="3"/>
            <charset val="128"/>
          </rPr>
          <t xml:space="preserve">
</t>
        </r>
      </text>
    </comment>
    <comment ref="B31" authorId="1" shapeId="0" xr:uid="{00000000-0006-0000-0200-000003000000}">
      <text>
        <r>
          <rPr>
            <b/>
            <sz val="9"/>
            <color indexed="81"/>
            <rFont val="MS P ゴシック"/>
            <family val="3"/>
            <charset val="128"/>
          </rPr>
          <t>黄色セルは、「１食」「日額」「月額」から任意で選択し、当該費目の金額を右横セルに記載してください。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佐古 真之</author>
    <author>user</author>
    <author>山崎 楓真</author>
  </authors>
  <commentList>
    <comment ref="B3" authorId="0" shapeId="0" xr:uid="{402C3C58-E4B7-4B19-B745-0F0BA02B28E6}">
      <text>
        <r>
          <rPr>
            <sz val="9"/>
            <color indexed="81"/>
            <rFont val="MS P ゴシック"/>
            <family val="3"/>
            <charset val="128"/>
          </rPr>
          <t>障害福祉サービス等の事業所番号を記載してください(地活Ⅰ型・Ⅲ型を除く)。</t>
        </r>
      </text>
    </comment>
    <comment ref="I3" authorId="0" shapeId="0" xr:uid="{10E108B4-2B0D-4D69-9CC9-E3CE1506C872}">
      <text>
        <r>
          <rPr>
            <sz val="9"/>
            <color indexed="81"/>
            <rFont val="MS P ゴシック"/>
            <family val="3"/>
            <charset val="128"/>
          </rPr>
          <t>サービス毎に月当たり給付対象者数を計算し、行を分けてご記載ください。</t>
        </r>
      </text>
    </comment>
    <comment ref="L3" authorId="0" shapeId="0" xr:uid="{4768E819-315A-4A73-9C88-00A0D5CA0AE1}">
      <text>
        <r>
          <rPr>
            <sz val="9"/>
            <color indexed="81"/>
            <rFont val="MS P ゴシック"/>
            <family val="3"/>
            <charset val="128"/>
          </rPr>
          <t>要綱第４条をご参照ください。</t>
        </r>
      </text>
    </comment>
    <comment ref="O3" authorId="0" shapeId="0" xr:uid="{0CE8ABFE-6125-43E9-94DC-1947D1C0101A}">
      <text>
        <r>
          <rPr>
            <sz val="9"/>
            <color indexed="81"/>
            <rFont val="MS P ゴシック"/>
            <family val="3"/>
            <charset val="128"/>
          </rPr>
          <t>サービス種別を選択すると自動入力されます。</t>
        </r>
      </text>
    </comment>
    <comment ref="A28" authorId="1" shapeId="0" xr:uid="{D8D88072-7C81-4405-B4CF-D5903EBE265E}">
      <text>
        <r>
          <rPr>
            <b/>
            <sz val="9"/>
            <color indexed="81"/>
            <rFont val="MS P ゴシック"/>
            <family val="3"/>
            <charset val="128"/>
          </rPr>
          <t>作成に当たっては、「申請書・実績報告書の作成に当たって」や「記載例」、Q＆Aをご参照ください。</t>
        </r>
        <r>
          <rPr>
            <sz val="9"/>
            <color indexed="81"/>
            <rFont val="MS P ゴシック"/>
            <family val="3"/>
            <charset val="128"/>
          </rPr>
          <t xml:space="preserve">
</t>
        </r>
      </text>
    </comment>
    <comment ref="U29" authorId="0" shapeId="0" xr:uid="{51CEB203-C0FF-49CE-86AA-8E7370F3816E}">
      <text>
        <r>
          <rPr>
            <b/>
            <sz val="9"/>
            <color indexed="81"/>
            <rFont val="MS P ゴシック"/>
            <family val="3"/>
            <charset val="128"/>
          </rPr>
          <t>物価高騰の影響を受けつつも、利用者の負担を引き上げていないことを確認します。このため、この項目は基本的に「無」となります。</t>
        </r>
      </text>
    </comment>
    <comment ref="G30" authorId="0" shapeId="0" xr:uid="{B3D17EA0-3E5F-4B5D-9D41-F7C924DDECF8}">
      <text>
        <r>
          <rPr>
            <b/>
            <sz val="9"/>
            <color indexed="81"/>
            <rFont val="MS P ゴシック"/>
            <family val="3"/>
            <charset val="128"/>
          </rPr>
          <t>送迎に係るガソリン代や共同生活援助における家賃などを記載してください。</t>
        </r>
      </text>
    </comment>
    <comment ref="A31" authorId="2" shapeId="0" xr:uid="{9F789274-3579-410B-8472-77756F270C7D}">
      <text>
        <r>
          <rPr>
            <b/>
            <sz val="9"/>
            <color indexed="81"/>
            <rFont val="MS P ゴシック"/>
            <family val="3"/>
            <charset val="128"/>
          </rPr>
          <t xml:space="preserve">
「6施設・事業所別申請額一覧」と「7利用者負担一覧表」に記載する同一の事業所は、№を合わせてください。</t>
        </r>
        <r>
          <rPr>
            <sz val="9"/>
            <color indexed="81"/>
            <rFont val="MS P ゴシック"/>
            <family val="3"/>
            <charset val="128"/>
          </rPr>
          <t xml:space="preserve">
</t>
        </r>
      </text>
    </comment>
    <comment ref="B31" authorId="1" shapeId="0" xr:uid="{B6368A75-77F0-4F2E-8B90-B6ED33900F6A}">
      <text>
        <r>
          <rPr>
            <b/>
            <sz val="9"/>
            <color indexed="81"/>
            <rFont val="MS P ゴシック"/>
            <family val="3"/>
            <charset val="128"/>
          </rPr>
          <t>黄色セルは、「１食」「日額」「月額」から任意で選択し、当該費目の金額を右横セルに記載してください。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佐古 真之</author>
  </authors>
  <commentList>
    <comment ref="B35" authorId="0" shapeId="0" xr:uid="{C4946765-19B8-4969-883D-7C238AC72C41}">
      <text>
        <r>
          <rPr>
            <b/>
            <sz val="9"/>
            <color indexed="81"/>
            <rFont val="MS P ゴシック"/>
            <family val="3"/>
            <charset val="128"/>
          </rPr>
          <t>条件を満たす場合、必ずチェック☑してください。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佐古 真之</author>
  </authors>
  <commentList>
    <comment ref="F3" authorId="0" shapeId="0" xr:uid="{15633F03-1308-46D6-A489-6B491BCA02DD}">
      <text>
        <r>
          <rPr>
            <sz val="9"/>
            <color indexed="81"/>
            <rFont val="MS P ゴシック"/>
            <family val="3"/>
            <charset val="128"/>
          </rPr>
          <t>要綱第４条をご参照ください。</t>
        </r>
      </text>
    </comment>
    <comment ref="G3" authorId="0" shapeId="0" xr:uid="{9C452496-4E82-48CA-8685-46ABC9FBD1A3}">
      <text>
        <r>
          <rPr>
            <sz val="9"/>
            <color indexed="81"/>
            <rFont val="MS P ゴシック"/>
            <family val="3"/>
            <charset val="128"/>
          </rPr>
          <t>サービス種別を選択すると自動入力されます。</t>
        </r>
      </text>
    </comment>
    <comment ref="I3" authorId="0" shapeId="0" xr:uid="{26B8CAA8-4288-4130-AC9F-085BEFAA240A}">
      <text>
        <r>
          <rPr>
            <sz val="9"/>
            <color indexed="81"/>
            <rFont val="MS P ゴシック"/>
            <family val="3"/>
            <charset val="128"/>
          </rPr>
          <t>　備考欄には、実際に事業を行わなかった期間を記載してください。
記載例：7.12～8.12（休止）
　　　　12.31（廃止）
　　　　5.1（開始）
　なお、申請時には予定していなかった休廃止を行った場合は、担当課(障害自立支援課・精神保健福祉課)にご連絡いただくとともに（Q&amp;A6-1参照）、「申請書・実績報告書の作成に当たって」の「②事業を行っていない期間算定表」により再度算定し直した正しい数字を「事業を行っていない期間（月）の合計」へ記載してください。</t>
        </r>
      </text>
    </comment>
  </commentList>
</comments>
</file>

<file path=xl/sharedStrings.xml><?xml version="1.0" encoding="utf-8"?>
<sst xmlns="http://schemas.openxmlformats.org/spreadsheetml/2006/main" count="378" uniqueCount="248">
  <si>
    <t>別記様式第１号　申請書</t>
    <rPh sb="0" eb="2">
      <t>ベッキ</t>
    </rPh>
    <rPh sb="2" eb="4">
      <t>ヨウシキ</t>
    </rPh>
    <rPh sb="4" eb="5">
      <t>ダイ</t>
    </rPh>
    <rPh sb="6" eb="7">
      <t>ゴウ</t>
    </rPh>
    <rPh sb="8" eb="11">
      <t>シンセイショ</t>
    </rPh>
    <phoneticPr fontId="6"/>
  </si>
  <si>
    <t>広島市社会福祉施設等物価高騰対策支援事業支援金</t>
    <rPh sb="20" eb="22">
      <t>シエン</t>
    </rPh>
    <phoneticPr fontId="6"/>
  </si>
  <si>
    <t>支給申請書　兼　概算払請求書</t>
    <rPh sb="0" eb="2">
      <t>シキュウ</t>
    </rPh>
    <rPh sb="2" eb="5">
      <t>シンセイショ</t>
    </rPh>
    <rPh sb="6" eb="7">
      <t>ケン</t>
    </rPh>
    <rPh sb="8" eb="10">
      <t>ガイサン</t>
    </rPh>
    <rPh sb="10" eb="11">
      <t>ハラ</t>
    </rPh>
    <rPh sb="11" eb="13">
      <t>セイキュウ</t>
    </rPh>
    <rPh sb="13" eb="14">
      <t>ショ</t>
    </rPh>
    <phoneticPr fontId="6"/>
  </si>
  <si>
    <t>　　令和</t>
    <rPh sb="2" eb="4">
      <t>レイワ</t>
    </rPh>
    <phoneticPr fontId="6"/>
  </si>
  <si>
    <t>年</t>
    <rPh sb="0" eb="1">
      <t>ネン</t>
    </rPh>
    <phoneticPr fontId="6"/>
  </si>
  <si>
    <t>月</t>
    <rPh sb="0" eb="1">
      <t>ゲツ</t>
    </rPh>
    <phoneticPr fontId="6"/>
  </si>
  <si>
    <t>日</t>
    <rPh sb="0" eb="1">
      <t>ニチ</t>
    </rPh>
    <phoneticPr fontId="6"/>
  </si>
  <si>
    <t>（あて先）広島市長</t>
    <rPh sb="3" eb="4">
      <t>サキ</t>
    </rPh>
    <rPh sb="5" eb="9">
      <t>ヒロシマシチョウ</t>
    </rPh>
    <phoneticPr fontId="6"/>
  </si>
  <si>
    <t>法人名</t>
    <rPh sb="0" eb="2">
      <t>ホウジン</t>
    </rPh>
    <rPh sb="2" eb="3">
      <t>メイ</t>
    </rPh>
    <phoneticPr fontId="6"/>
  </si>
  <si>
    <t>所在地</t>
    <rPh sb="0" eb="3">
      <t>ショザイチ</t>
    </rPh>
    <phoneticPr fontId="6"/>
  </si>
  <si>
    <t>代表者職氏名</t>
    <rPh sb="0" eb="3">
      <t>ダイヒョウシャ</t>
    </rPh>
    <rPh sb="3" eb="4">
      <t>ショク</t>
    </rPh>
    <rPh sb="4" eb="6">
      <t>シメイ</t>
    </rPh>
    <phoneticPr fontId="6"/>
  </si>
  <si>
    <t>担当者職氏名</t>
    <rPh sb="0" eb="3">
      <t>タントウシャ</t>
    </rPh>
    <rPh sb="3" eb="4">
      <t>ショク</t>
    </rPh>
    <rPh sb="4" eb="6">
      <t>シメイ</t>
    </rPh>
    <phoneticPr fontId="6"/>
  </si>
  <si>
    <t>電話番号</t>
    <rPh sb="0" eb="2">
      <t>デンワ</t>
    </rPh>
    <rPh sb="2" eb="4">
      <t>バンゴウ</t>
    </rPh>
    <phoneticPr fontId="6"/>
  </si>
  <si>
    <t>E-mail</t>
    <phoneticPr fontId="6"/>
  </si>
  <si>
    <t>　標記について、次のとおり申請します。交付決定された支援金は下記の口座に振り込んでください。</t>
    <rPh sb="1" eb="3">
      <t>ヒョウキ</t>
    </rPh>
    <rPh sb="8" eb="9">
      <t>ツギ</t>
    </rPh>
    <rPh sb="13" eb="15">
      <t>シンセイ</t>
    </rPh>
    <rPh sb="19" eb="21">
      <t>コウフ</t>
    </rPh>
    <rPh sb="21" eb="23">
      <t>ケッテイ</t>
    </rPh>
    <rPh sb="26" eb="29">
      <t>シエンキン</t>
    </rPh>
    <rPh sb="30" eb="32">
      <t>カキ</t>
    </rPh>
    <rPh sb="33" eb="35">
      <t>コウザ</t>
    </rPh>
    <rPh sb="36" eb="37">
      <t>フ</t>
    </rPh>
    <rPh sb="38" eb="39">
      <t>コ</t>
    </rPh>
    <phoneticPr fontId="6"/>
  </si>
  <si>
    <t>記</t>
    <rPh sb="0" eb="1">
      <t>キ</t>
    </rPh>
    <phoneticPr fontId="6"/>
  </si>
  <si>
    <t>申請金額</t>
    <rPh sb="0" eb="4">
      <t>シンセイキンガク</t>
    </rPh>
    <phoneticPr fontId="6"/>
  </si>
  <si>
    <t>円</t>
    <rPh sb="0" eb="1">
      <t>エン</t>
    </rPh>
    <phoneticPr fontId="6"/>
  </si>
  <si>
    <t>月当たり給付対象利用者数</t>
    <rPh sb="0" eb="2">
      <t>ツキア</t>
    </rPh>
    <rPh sb="4" eb="8">
      <t>キュウフタイショウ</t>
    </rPh>
    <rPh sb="8" eb="11">
      <t>リヨウシャ</t>
    </rPh>
    <rPh sb="11" eb="12">
      <t>スウ</t>
    </rPh>
    <phoneticPr fontId="6"/>
  </si>
  <si>
    <t>入所</t>
    <rPh sb="0" eb="2">
      <t>ニュウショ</t>
    </rPh>
    <phoneticPr fontId="6"/>
  </si>
  <si>
    <t>人</t>
    <rPh sb="0" eb="1">
      <t>ニン</t>
    </rPh>
    <phoneticPr fontId="6"/>
  </si>
  <si>
    <t>・</t>
    <phoneticPr fontId="6"/>
  </si>
  <si>
    <t>通所</t>
    <rPh sb="0" eb="2">
      <t>ツウショ</t>
    </rPh>
    <phoneticPr fontId="6"/>
  </si>
  <si>
    <t>事業の収入及び支出予定</t>
    <rPh sb="5" eb="6">
      <t>オヨ</t>
    </rPh>
    <phoneticPr fontId="6"/>
  </si>
  <si>
    <t>収入科目</t>
    <rPh sb="0" eb="2">
      <t>シュウニュウ</t>
    </rPh>
    <rPh sb="2" eb="4">
      <t>カモク</t>
    </rPh>
    <phoneticPr fontId="6"/>
  </si>
  <si>
    <t>摘要(収入)</t>
    <rPh sb="0" eb="2">
      <t>テキヨウ</t>
    </rPh>
    <rPh sb="3" eb="5">
      <t>シュウニュウ</t>
    </rPh>
    <phoneticPr fontId="6"/>
  </si>
  <si>
    <t>収入予算額</t>
    <rPh sb="0" eb="2">
      <t>シュウニュウ</t>
    </rPh>
    <rPh sb="2" eb="5">
      <t>ヨサンガク</t>
    </rPh>
    <phoneticPr fontId="6"/>
  </si>
  <si>
    <t>支出予算額</t>
    <rPh sb="0" eb="2">
      <t>シシュツ</t>
    </rPh>
    <rPh sb="2" eb="4">
      <t>ヨサン</t>
    </rPh>
    <rPh sb="4" eb="5">
      <t>ガク</t>
    </rPh>
    <phoneticPr fontId="6"/>
  </si>
  <si>
    <t>支出科目</t>
    <phoneticPr fontId="6"/>
  </si>
  <si>
    <t>支援金</t>
    <rPh sb="0" eb="3">
      <t>シエンキン</t>
    </rPh>
    <phoneticPr fontId="6"/>
  </si>
  <si>
    <t>物価高騰の影響による光熱水費等の経費</t>
    <rPh sb="10" eb="14">
      <t>コウネツスイヒ</t>
    </rPh>
    <rPh sb="14" eb="15">
      <t>ナド</t>
    </rPh>
    <rPh sb="16" eb="18">
      <t>ケイヒ</t>
    </rPh>
    <phoneticPr fontId="6"/>
  </si>
  <si>
    <t>（注）収支の計は、それぞれ一致する。</t>
    <rPh sb="1" eb="2">
      <t>チュウ</t>
    </rPh>
    <rPh sb="3" eb="5">
      <t>シュウシ</t>
    </rPh>
    <rPh sb="6" eb="7">
      <t>ケイ</t>
    </rPh>
    <rPh sb="13" eb="15">
      <t>イッチ</t>
    </rPh>
    <phoneticPr fontId="6"/>
  </si>
  <si>
    <t>振込先口座</t>
    <rPh sb="0" eb="3">
      <t>フリコミサキ</t>
    </rPh>
    <rPh sb="3" eb="5">
      <t>コウザ</t>
    </rPh>
    <phoneticPr fontId="6"/>
  </si>
  <si>
    <t>振 込 先</t>
    <rPh sb="0" eb="1">
      <t>シン</t>
    </rPh>
    <rPh sb="2" eb="3">
      <t>コ</t>
    </rPh>
    <rPh sb="4" eb="5">
      <t>サキ</t>
    </rPh>
    <phoneticPr fontId="6"/>
  </si>
  <si>
    <t>金融機関名</t>
    <rPh sb="0" eb="2">
      <t>キンユウ</t>
    </rPh>
    <rPh sb="2" eb="4">
      <t>キカン</t>
    </rPh>
    <rPh sb="4" eb="5">
      <t>メイ</t>
    </rPh>
    <phoneticPr fontId="6"/>
  </si>
  <si>
    <t>店舗名</t>
    <rPh sb="0" eb="2">
      <t>テンポ</t>
    </rPh>
    <rPh sb="2" eb="3">
      <t>メイ</t>
    </rPh>
    <phoneticPr fontId="6"/>
  </si>
  <si>
    <t>金融機関コード</t>
    <rPh sb="0" eb="2">
      <t>キンユウ</t>
    </rPh>
    <rPh sb="2" eb="4">
      <t>キカン</t>
    </rPh>
    <phoneticPr fontId="6"/>
  </si>
  <si>
    <t>店番</t>
    <phoneticPr fontId="6"/>
  </si>
  <si>
    <t>口座名義(カナ)</t>
    <rPh sb="0" eb="2">
      <t>コウザ</t>
    </rPh>
    <rPh sb="2" eb="4">
      <t>メイギ</t>
    </rPh>
    <phoneticPr fontId="6"/>
  </si>
  <si>
    <t>口座番号</t>
    <rPh sb="0" eb="2">
      <t>コウザ</t>
    </rPh>
    <rPh sb="2" eb="4">
      <t>バンゴウ</t>
    </rPh>
    <phoneticPr fontId="6"/>
  </si>
  <si>
    <t>口座名義</t>
    <rPh sb="0" eb="2">
      <t>コウザ</t>
    </rPh>
    <rPh sb="2" eb="4">
      <t>メイギ</t>
    </rPh>
    <phoneticPr fontId="6"/>
  </si>
  <si>
    <t>預金種別</t>
    <rPh sb="0" eb="4">
      <t>ヨキンシュベツ</t>
    </rPh>
    <phoneticPr fontId="6"/>
  </si>
  <si>
    <t>6　施設・事業所別申請額一覧</t>
    <rPh sb="2" eb="4">
      <t>シセツ</t>
    </rPh>
    <rPh sb="8" eb="9">
      <t>ベツ</t>
    </rPh>
    <rPh sb="9" eb="12">
      <t>シンセイガク</t>
    </rPh>
    <rPh sb="12" eb="14">
      <t>イチラン</t>
    </rPh>
    <phoneticPr fontId="6"/>
  </si>
  <si>
    <t>No.</t>
    <phoneticPr fontId="6"/>
  </si>
  <si>
    <t>事業所番号</t>
    <rPh sb="0" eb="3">
      <t>ジギョウショ</t>
    </rPh>
    <rPh sb="3" eb="5">
      <t>バンゴウ</t>
    </rPh>
    <phoneticPr fontId="6"/>
  </si>
  <si>
    <t>施設・事業所名</t>
    <rPh sb="3" eb="6">
      <t>ジギョウショ</t>
    </rPh>
    <rPh sb="6" eb="7">
      <t>メイ</t>
    </rPh>
    <phoneticPr fontId="6"/>
  </si>
  <si>
    <t>サービス種別</t>
    <rPh sb="4" eb="6">
      <t>シュベツ</t>
    </rPh>
    <phoneticPr fontId="6"/>
  </si>
  <si>
    <t>月当たり給付対象利用者数（人）</t>
    <rPh sb="0" eb="2">
      <t>ツキア</t>
    </rPh>
    <rPh sb="4" eb="6">
      <t>キュウフ</t>
    </rPh>
    <rPh sb="6" eb="8">
      <t>タイショウ</t>
    </rPh>
    <rPh sb="8" eb="10">
      <t>リヨウ</t>
    </rPh>
    <rPh sb="10" eb="11">
      <t>シャ</t>
    </rPh>
    <rPh sb="11" eb="12">
      <t>スウ</t>
    </rPh>
    <rPh sb="13" eb="14">
      <t>ニン</t>
    </rPh>
    <phoneticPr fontId="6"/>
  </si>
  <si>
    <r>
      <t>事業を行っていない期間（月）</t>
    </r>
    <r>
      <rPr>
        <sz val="9"/>
        <color theme="1"/>
        <rFont val="ＭＳ Ｐ明朝"/>
        <family val="1"/>
        <charset val="128"/>
      </rPr>
      <t>の合計</t>
    </r>
    <rPh sb="0" eb="2">
      <t>ジギョウ</t>
    </rPh>
    <rPh sb="3" eb="4">
      <t>オコナ</t>
    </rPh>
    <rPh sb="9" eb="11">
      <t>キカン</t>
    </rPh>
    <rPh sb="12" eb="13">
      <t>ツキ</t>
    </rPh>
    <rPh sb="15" eb="17">
      <t>ゴウケイ</t>
    </rPh>
    <phoneticPr fontId="6"/>
  </si>
  <si>
    <t>区分</t>
    <rPh sb="0" eb="2">
      <t>クブン</t>
    </rPh>
    <phoneticPr fontId="6"/>
  </si>
  <si>
    <t>申請額（円）</t>
    <rPh sb="0" eb="3">
      <t>シンセイガク</t>
    </rPh>
    <rPh sb="4" eb="5">
      <t>エン</t>
    </rPh>
    <phoneticPr fontId="6"/>
  </si>
  <si>
    <t>備考</t>
    <rPh sb="0" eb="2">
      <t>ビコウ</t>
    </rPh>
    <phoneticPr fontId="6"/>
  </si>
  <si>
    <t>小計</t>
    <rPh sb="0" eb="1">
      <t>ショウ</t>
    </rPh>
    <rPh sb="1" eb="2">
      <t>ケイ</t>
    </rPh>
    <phoneticPr fontId="6"/>
  </si>
  <si>
    <t>入所</t>
    <phoneticPr fontId="6"/>
  </si>
  <si>
    <t>通所</t>
    <phoneticPr fontId="6"/>
  </si>
  <si>
    <t>申請額合計（円）</t>
    <rPh sb="0" eb="3">
      <t>シンセイガク</t>
    </rPh>
    <rPh sb="3" eb="5">
      <t>ゴウケイケイ</t>
    </rPh>
    <rPh sb="6" eb="7">
      <t>エン</t>
    </rPh>
    <phoneticPr fontId="6"/>
  </si>
  <si>
    <t>7　利用者負担一覧表</t>
    <rPh sb="2" eb="5">
      <t>リヨウシャ</t>
    </rPh>
    <rPh sb="5" eb="7">
      <t>フタン</t>
    </rPh>
    <rPh sb="7" eb="9">
      <t>イチラン</t>
    </rPh>
    <rPh sb="9" eb="10">
      <t>ヒョウ</t>
    </rPh>
    <phoneticPr fontId="6"/>
  </si>
  <si>
    <t>額の引上げの有無</t>
    <rPh sb="0" eb="1">
      <t>ガク</t>
    </rPh>
    <rPh sb="2" eb="4">
      <t>ヒキア</t>
    </rPh>
    <rPh sb="6" eb="8">
      <t>ウム</t>
    </rPh>
    <phoneticPr fontId="6"/>
  </si>
  <si>
    <t>食費</t>
    <rPh sb="0" eb="2">
      <t>ショクヒ</t>
    </rPh>
    <phoneticPr fontId="6"/>
  </si>
  <si>
    <t>光熱水費</t>
    <rPh sb="0" eb="4">
      <t>コウネツスイヒ</t>
    </rPh>
    <phoneticPr fontId="6"/>
  </si>
  <si>
    <t>別記様式第３号　実績報告書</t>
    <rPh sb="0" eb="2">
      <t>ベッキ</t>
    </rPh>
    <rPh sb="2" eb="4">
      <t>ヨウシキ</t>
    </rPh>
    <rPh sb="4" eb="5">
      <t>ダイ</t>
    </rPh>
    <rPh sb="6" eb="7">
      <t>ゴウ</t>
    </rPh>
    <rPh sb="8" eb="10">
      <t>ジッセキ</t>
    </rPh>
    <rPh sb="10" eb="13">
      <t>ホウコクショ</t>
    </rPh>
    <rPh sb="12" eb="13">
      <t>ショ</t>
    </rPh>
    <phoneticPr fontId="6"/>
  </si>
  <si>
    <t>実績報告書　兼　精算書</t>
    <rPh sb="0" eb="4">
      <t>ジッセキホウコク</t>
    </rPh>
    <rPh sb="4" eb="5">
      <t>ショ</t>
    </rPh>
    <rPh sb="6" eb="7">
      <t>ケン</t>
    </rPh>
    <rPh sb="8" eb="11">
      <t>セイサンショ</t>
    </rPh>
    <phoneticPr fontId="6"/>
  </si>
  <si>
    <t>精算額</t>
    <rPh sb="0" eb="2">
      <t>セイサン</t>
    </rPh>
    <rPh sb="2" eb="3">
      <t>ガク</t>
    </rPh>
    <phoneticPr fontId="6"/>
  </si>
  <si>
    <t>受領済額</t>
    <rPh sb="0" eb="3">
      <t>ジュリョウズ</t>
    </rPh>
    <rPh sb="3" eb="4">
      <t>ガク</t>
    </rPh>
    <phoneticPr fontId="6"/>
  </si>
  <si>
    <t>精算額</t>
    <phoneticPr fontId="6"/>
  </si>
  <si>
    <t>事業の収入及び支出</t>
    <rPh sb="5" eb="6">
      <t>オヨ</t>
    </rPh>
    <phoneticPr fontId="6"/>
  </si>
  <si>
    <t>収入決算額</t>
    <rPh sb="0" eb="2">
      <t>シュウニュウ</t>
    </rPh>
    <rPh sb="2" eb="4">
      <t>ケッサン</t>
    </rPh>
    <rPh sb="4" eb="5">
      <t>ガク</t>
    </rPh>
    <phoneticPr fontId="6"/>
  </si>
  <si>
    <t>支出決算額</t>
    <rPh sb="0" eb="2">
      <t>シシュツ</t>
    </rPh>
    <rPh sb="2" eb="4">
      <t>ケッサン</t>
    </rPh>
    <rPh sb="4" eb="5">
      <t>ガク</t>
    </rPh>
    <phoneticPr fontId="6"/>
  </si>
  <si>
    <t>（注）支援金の全額を対象経費に充当しなかった場合は、「支出決算額」には別記様式第１号（申請書）の「３　事業の収入及び支出予定」に記載した「支出予算額」ではなく、実際に支援金を充当した額を記載し、また、その額を「１　精算額」の「精算額」にも記載すること。</t>
    <rPh sb="7" eb="9">
      <t>ゼンガク</t>
    </rPh>
    <rPh sb="27" eb="29">
      <t>シシュツ</t>
    </rPh>
    <rPh sb="83" eb="86">
      <t>シエンキン</t>
    </rPh>
    <rPh sb="102" eb="103">
      <t>ガク</t>
    </rPh>
    <phoneticPr fontId="6"/>
  </si>
  <si>
    <t>以下のとおり実施したことを申し立てます。</t>
    <rPh sb="0" eb="2">
      <t>イカ</t>
    </rPh>
    <rPh sb="6" eb="8">
      <t>ジッシ</t>
    </rPh>
    <rPh sb="13" eb="14">
      <t>モウ</t>
    </rPh>
    <rPh sb="15" eb="16">
      <t>タ</t>
    </rPh>
    <phoneticPr fontId="6"/>
  </si>
  <si>
    <t>□</t>
    <phoneticPr fontId="6"/>
  </si>
  <si>
    <t>4　施設・事業所別精算額一覧</t>
    <rPh sb="2" eb="4">
      <t>シセツ</t>
    </rPh>
    <rPh sb="8" eb="9">
      <t>ベツ</t>
    </rPh>
    <rPh sb="9" eb="11">
      <t>セイサン</t>
    </rPh>
    <rPh sb="11" eb="12">
      <t>ガク</t>
    </rPh>
    <rPh sb="12" eb="14">
      <t>イチラン</t>
    </rPh>
    <phoneticPr fontId="6"/>
  </si>
  <si>
    <t>精算額（円）</t>
    <rPh sb="0" eb="2">
      <t>セイサン</t>
    </rPh>
    <rPh sb="2" eb="3">
      <t>ガク</t>
    </rPh>
    <rPh sb="4" eb="5">
      <t>エン</t>
    </rPh>
    <phoneticPr fontId="6"/>
  </si>
  <si>
    <t>精算額合計（円）</t>
    <rPh sb="0" eb="2">
      <t>セイサン</t>
    </rPh>
    <rPh sb="2" eb="3">
      <t>ガク</t>
    </rPh>
    <rPh sb="3" eb="5">
      <t>ゴウケイケイ</t>
    </rPh>
    <rPh sb="6" eb="7">
      <t>エン</t>
    </rPh>
    <phoneticPr fontId="6"/>
  </si>
  <si>
    <t>誓約</t>
    <rPh sb="0" eb="2">
      <t>セイヤク</t>
    </rPh>
    <phoneticPr fontId="6"/>
  </si>
  <si>
    <t>☑</t>
    <phoneticPr fontId="6"/>
  </si>
  <si>
    <t>種別</t>
    <rPh sb="0" eb="2">
      <t>シュベツ</t>
    </rPh>
    <phoneticPr fontId="6"/>
  </si>
  <si>
    <t>普通</t>
    <rPh sb="0" eb="2">
      <t>フツウ</t>
    </rPh>
    <phoneticPr fontId="6"/>
  </si>
  <si>
    <t>当座</t>
    <rPh sb="0" eb="2">
      <t>トウザ</t>
    </rPh>
    <phoneticPr fontId="6"/>
  </si>
  <si>
    <t>法人名</t>
    <rPh sb="0" eb="3">
      <t>ホウジンメイ</t>
    </rPh>
    <phoneticPr fontId="6"/>
  </si>
  <si>
    <t>金融機関</t>
    <rPh sb="0" eb="4">
      <t>キンユウキカン</t>
    </rPh>
    <phoneticPr fontId="6"/>
  </si>
  <si>
    <t>支店</t>
    <rPh sb="0" eb="2">
      <t>シテン</t>
    </rPh>
    <phoneticPr fontId="6"/>
  </si>
  <si>
    <t>申請日</t>
    <rPh sb="0" eb="2">
      <t>シンセイ</t>
    </rPh>
    <rPh sb="2" eb="3">
      <t>ビ</t>
    </rPh>
    <phoneticPr fontId="6"/>
  </si>
  <si>
    <t>申請月</t>
    <rPh sb="0" eb="2">
      <t>シンセイ</t>
    </rPh>
    <rPh sb="2" eb="3">
      <t>ツキ</t>
    </rPh>
    <phoneticPr fontId="6"/>
  </si>
  <si>
    <t>代表者役職</t>
    <rPh sb="0" eb="3">
      <t>ダイヒョウシャ</t>
    </rPh>
    <rPh sb="3" eb="5">
      <t>ヤクショク</t>
    </rPh>
    <phoneticPr fontId="6"/>
  </si>
  <si>
    <t>担当者</t>
    <rPh sb="0" eb="3">
      <t>タントウシャ</t>
    </rPh>
    <phoneticPr fontId="6"/>
  </si>
  <si>
    <t>電話番号</t>
    <rPh sb="0" eb="4">
      <t>デンワバンゴウ</t>
    </rPh>
    <phoneticPr fontId="6"/>
  </si>
  <si>
    <t>預金種別</t>
    <rPh sb="0" eb="2">
      <t>ヨキン</t>
    </rPh>
    <rPh sb="2" eb="4">
      <t>シュベツ</t>
    </rPh>
    <phoneticPr fontId="6"/>
  </si>
  <si>
    <t>申請者情報</t>
    <rPh sb="0" eb="3">
      <t>シンセイシャ</t>
    </rPh>
    <rPh sb="3" eb="5">
      <t>ジョウホウ</t>
    </rPh>
    <phoneticPr fontId="6"/>
  </si>
  <si>
    <t>法人</t>
    <rPh sb="0" eb="2">
      <t>ホウジン</t>
    </rPh>
    <phoneticPr fontId="6"/>
  </si>
  <si>
    <t>所在地郵便番号</t>
    <rPh sb="0" eb="3">
      <t>ショザイチ</t>
    </rPh>
    <rPh sb="3" eb="7">
      <t>ユウビンバンゴウ</t>
    </rPh>
    <phoneticPr fontId="6"/>
  </si>
  <si>
    <t>振込先口座情報</t>
    <rPh sb="0" eb="3">
      <t>フリコミサキ</t>
    </rPh>
    <rPh sb="3" eb="5">
      <t>コウザ</t>
    </rPh>
    <rPh sb="5" eb="7">
      <t>ジョウホウ</t>
    </rPh>
    <phoneticPr fontId="6"/>
  </si>
  <si>
    <t>店舗コード</t>
    <rPh sb="0" eb="2">
      <t>テンポ</t>
    </rPh>
    <phoneticPr fontId="6"/>
  </si>
  <si>
    <t>１食</t>
    <rPh sb="1" eb="2">
      <t>ショク</t>
    </rPh>
    <phoneticPr fontId="6"/>
  </si>
  <si>
    <t>利用者負担</t>
    <rPh sb="0" eb="3">
      <t>リヨウシャ</t>
    </rPh>
    <rPh sb="3" eb="5">
      <t>フタン</t>
    </rPh>
    <phoneticPr fontId="6"/>
  </si>
  <si>
    <t>日額</t>
    <rPh sb="0" eb="2">
      <t>ニチガク</t>
    </rPh>
    <phoneticPr fontId="6"/>
  </si>
  <si>
    <t>月額</t>
    <rPh sb="0" eb="2">
      <t>ゲツガク</t>
    </rPh>
    <phoneticPr fontId="6"/>
  </si>
  <si>
    <t>代表者氏名（姓）</t>
    <rPh sb="0" eb="3">
      <t>ダイヒョウシャ</t>
    </rPh>
    <rPh sb="3" eb="5">
      <t>シメイ</t>
    </rPh>
    <rPh sb="6" eb="7">
      <t>セイ</t>
    </rPh>
    <phoneticPr fontId="6"/>
  </si>
  <si>
    <t>代表者氏名（名）</t>
    <rPh sb="0" eb="3">
      <t>ダイヒョウシャ</t>
    </rPh>
    <rPh sb="3" eb="5">
      <t>シメイ</t>
    </rPh>
    <rPh sb="6" eb="7">
      <t>メイ</t>
    </rPh>
    <phoneticPr fontId="6"/>
  </si>
  <si>
    <t>〒</t>
  </si>
  <si>
    <t>ﾌｸ)</t>
    <phoneticPr fontId="6"/>
  </si>
  <si>
    <t>ｲ)</t>
    <phoneticPr fontId="6"/>
  </si>
  <si>
    <t>名称</t>
  </si>
  <si>
    <t>先頭に使う時</t>
  </si>
  <si>
    <t>中間に使う時</t>
  </si>
  <si>
    <t>末尾に使う時</t>
  </si>
  <si>
    <t>(ｶ</t>
    <phoneticPr fontId="6"/>
  </si>
  <si>
    <t>医療法人社団</t>
    <phoneticPr fontId="6"/>
  </si>
  <si>
    <t>法人略語</t>
    <phoneticPr fontId="6"/>
  </si>
  <si>
    <t>(ﾕ</t>
    <phoneticPr fontId="6"/>
  </si>
  <si>
    <t>―</t>
    <phoneticPr fontId="6"/>
  </si>
  <si>
    <t>株式会社</t>
    <phoneticPr fontId="6"/>
  </si>
  <si>
    <t>有限会社</t>
    <phoneticPr fontId="6"/>
  </si>
  <si>
    <t>ﾕ)</t>
    <phoneticPr fontId="6"/>
  </si>
  <si>
    <t>(ﾕ)</t>
    <phoneticPr fontId="6"/>
  </si>
  <si>
    <t>合同会社</t>
    <phoneticPr fontId="6"/>
  </si>
  <si>
    <t>医療法人</t>
    <phoneticPr fontId="6"/>
  </si>
  <si>
    <t>社会福祉法人</t>
    <phoneticPr fontId="6"/>
  </si>
  <si>
    <t>ｶ)</t>
    <phoneticPr fontId="6"/>
  </si>
  <si>
    <t>(ｶ)</t>
    <phoneticPr fontId="6"/>
  </si>
  <si>
    <t>法人の略称（口座名義(カナ)の入力時に使用）</t>
    <rPh sb="6" eb="10">
      <t>コウザメイギ</t>
    </rPh>
    <rPh sb="15" eb="18">
      <t>ニュウリョクジ</t>
    </rPh>
    <rPh sb="19" eb="21">
      <t>シヨウ</t>
    </rPh>
    <phoneticPr fontId="6"/>
  </si>
  <si>
    <t>ﾄﾞ)</t>
    <phoneticPr fontId="6"/>
  </si>
  <si>
    <t>(ﾄﾞ)</t>
    <phoneticPr fontId="6"/>
  </si>
  <si>
    <t>(ﾄﾞ</t>
    <phoneticPr fontId="6"/>
  </si>
  <si>
    <t>担当者氏名</t>
    <rPh sb="0" eb="3">
      <t>タントウシャ</t>
    </rPh>
    <rPh sb="3" eb="5">
      <t>シメイ</t>
    </rPh>
    <phoneticPr fontId="6"/>
  </si>
  <si>
    <t>口座番号</t>
    <rPh sb="0" eb="4">
      <t>コウザバンゴウ</t>
    </rPh>
    <phoneticPr fontId="6"/>
  </si>
  <si>
    <t>申請年（和暦）</t>
    <rPh sb="0" eb="2">
      <t>シンセイ</t>
    </rPh>
    <rPh sb="2" eb="3">
      <t>ネン</t>
    </rPh>
    <rPh sb="4" eb="6">
      <t>ワレキ</t>
    </rPh>
    <phoneticPr fontId="6"/>
  </si>
  <si>
    <t>以下の条件を全て満たすことを誓約します。</t>
    <rPh sb="0" eb="2">
      <t>イカ</t>
    </rPh>
    <rPh sb="3" eb="5">
      <t>ジョウケン</t>
    </rPh>
    <rPh sb="6" eb="7">
      <t>スベ</t>
    </rPh>
    <rPh sb="8" eb="9">
      <t>ミ</t>
    </rPh>
    <rPh sb="14" eb="16">
      <t>セイヤク</t>
    </rPh>
    <phoneticPr fontId="6"/>
  </si>
  <si>
    <t>（以下、１～３の条件を全て満たす場合、☑をしてください。条件を全て満たさない場合、請求できません。）</t>
    <rPh sb="1" eb="3">
      <t>イカ</t>
    </rPh>
    <rPh sb="11" eb="12">
      <t>スベ</t>
    </rPh>
    <rPh sb="16" eb="18">
      <t>バアイ</t>
    </rPh>
    <phoneticPr fontId="6"/>
  </si>
  <si>
    <t>1</t>
    <phoneticPr fontId="6"/>
  </si>
  <si>
    <t>　「6　施設・事業所別申請額一覧」に掲げる全ての施設・事業所の運営を開始しています。</t>
    <rPh sb="18" eb="19">
      <t>カカ</t>
    </rPh>
    <rPh sb="21" eb="22">
      <t>スベ</t>
    </rPh>
    <rPh sb="31" eb="33">
      <t>ウンエイ</t>
    </rPh>
    <rPh sb="34" eb="36">
      <t>カイシ</t>
    </rPh>
    <phoneticPr fontId="6"/>
  </si>
  <si>
    <t>2</t>
    <phoneticPr fontId="6"/>
  </si>
  <si>
    <t>3</t>
    <phoneticPr fontId="6"/>
  </si>
  <si>
    <t>　支援金は、各施設・事業所において、令和４年４月１日から令和６年３月３１日までの間に利用者負担の額の引上げ（要綱第３条第１項第３号ただし書・同条第２項の場合を除く。）を行うことなくサービスの質を維持するために活用します。食事を提供する施設等においては、これまでどおりの栄養バランスや量を保った食事を提供します。</t>
    <rPh sb="54" eb="56">
      <t>ヨウコウ</t>
    </rPh>
    <rPh sb="59" eb="60">
      <t>ダイ</t>
    </rPh>
    <rPh sb="61" eb="62">
      <t>コウ</t>
    </rPh>
    <rPh sb="62" eb="63">
      <t>ダイ</t>
    </rPh>
    <rPh sb="64" eb="65">
      <t>ゴウ</t>
    </rPh>
    <rPh sb="70" eb="72">
      <t>ドウジョウ</t>
    </rPh>
    <rPh sb="72" eb="73">
      <t>ダイ</t>
    </rPh>
    <rPh sb="74" eb="75">
      <t>コウ</t>
    </rPh>
    <phoneticPr fontId="6"/>
  </si>
  <si>
    <t>　「6　施設・事業所別申請額一覧」に掲げる全ての施設・事業所について、届出のない事実上のものを含め、休止（令和６年３月３１日までに再開の見込がないもの）又は廃止を行っていません。</t>
    <rPh sb="18" eb="19">
      <t>カカ</t>
    </rPh>
    <rPh sb="21" eb="22">
      <t>スベ</t>
    </rPh>
    <rPh sb="50" eb="52">
      <t>キュウシ</t>
    </rPh>
    <rPh sb="76" eb="77">
      <t>マタ</t>
    </rPh>
    <rPh sb="78" eb="80">
      <t>ハイシ</t>
    </rPh>
    <rPh sb="81" eb="82">
      <t>オコナ</t>
    </rPh>
    <phoneticPr fontId="6"/>
  </si>
  <si>
    <t>通所</t>
    <phoneticPr fontId="6"/>
  </si>
  <si>
    <t>入所</t>
    <phoneticPr fontId="6"/>
  </si>
  <si>
    <t>No.</t>
    <phoneticPr fontId="6"/>
  </si>
  <si>
    <t>支出計</t>
    <rPh sb="0" eb="2">
      <t>シシュツ</t>
    </rPh>
    <rPh sb="2" eb="3">
      <t>ケイ</t>
    </rPh>
    <phoneticPr fontId="6"/>
  </si>
  <si>
    <t>収入計</t>
    <rPh sb="0" eb="2">
      <t>シュウニュウ</t>
    </rPh>
    <rPh sb="2" eb="3">
      <t>ケイ</t>
    </rPh>
    <phoneticPr fontId="6"/>
  </si>
  <si>
    <t>支出科目</t>
    <phoneticPr fontId="6"/>
  </si>
  <si>
    <t>摘要(支出)</t>
    <phoneticPr fontId="6"/>
  </si>
  <si>
    <t>　標記の支援金に係る事業実績について、次のとおり報告します。</t>
    <phoneticPr fontId="6"/>
  </si>
  <si>
    <t>〒</t>
    <phoneticPr fontId="6"/>
  </si>
  <si>
    <t>摘要(支出)</t>
    <phoneticPr fontId="6"/>
  </si>
  <si>
    <t>　支援金は、各施設・事業所において、令和４年４月１日から令和６年３月３１日までの間に利用者負担の額の引上げ（要綱第３条第１項第３号ただし書・同条第２項の場合を除く。以下同じ。）を行うことなくサービスの質を維持するために活用しました。</t>
    <rPh sb="6" eb="7">
      <t>カク</t>
    </rPh>
    <rPh sb="10" eb="13">
      <t>ジギョウショ</t>
    </rPh>
    <rPh sb="18" eb="20">
      <t>レイワ</t>
    </rPh>
    <rPh sb="21" eb="22">
      <t>ネン</t>
    </rPh>
    <rPh sb="23" eb="24">
      <t>ガツ</t>
    </rPh>
    <rPh sb="25" eb="26">
      <t>ニチ</t>
    </rPh>
    <rPh sb="28" eb="30">
      <t>レイワ</t>
    </rPh>
    <rPh sb="31" eb="32">
      <t>ネン</t>
    </rPh>
    <rPh sb="33" eb="34">
      <t>ガツ</t>
    </rPh>
    <rPh sb="36" eb="37">
      <t>ニチ</t>
    </rPh>
    <rPh sb="40" eb="41">
      <t>アイダ</t>
    </rPh>
    <rPh sb="54" eb="56">
      <t>ヨウコウ</t>
    </rPh>
    <rPh sb="56" eb="57">
      <t>ダイ</t>
    </rPh>
    <rPh sb="58" eb="59">
      <t>ジョウ</t>
    </rPh>
    <rPh sb="59" eb="60">
      <t>ダイ</t>
    </rPh>
    <rPh sb="61" eb="62">
      <t>コウ</t>
    </rPh>
    <rPh sb="62" eb="63">
      <t>ダイ</t>
    </rPh>
    <rPh sb="64" eb="65">
      <t>ゴウ</t>
    </rPh>
    <rPh sb="68" eb="69">
      <t>ガキ</t>
    </rPh>
    <rPh sb="70" eb="72">
      <t>ドウジョウ</t>
    </rPh>
    <rPh sb="72" eb="73">
      <t>ダイ</t>
    </rPh>
    <rPh sb="74" eb="75">
      <t>コウ</t>
    </rPh>
    <rPh sb="76" eb="78">
      <t>バアイ</t>
    </rPh>
    <rPh sb="79" eb="80">
      <t>ノゾ</t>
    </rPh>
    <rPh sb="82" eb="84">
      <t>イカ</t>
    </rPh>
    <rPh sb="84" eb="85">
      <t>オナ</t>
    </rPh>
    <rPh sb="89" eb="90">
      <t>オコナ</t>
    </rPh>
    <phoneticPr fontId="6"/>
  </si>
  <si>
    <t>預金種別</t>
    <phoneticPr fontId="6"/>
  </si>
  <si>
    <t>代表者職氏名</t>
    <phoneticPr fontId="6"/>
  </si>
  <si>
    <t>郵便番号</t>
    <phoneticPr fontId="6"/>
  </si>
  <si>
    <t>住所</t>
    <phoneticPr fontId="6"/>
  </si>
  <si>
    <t>金額</t>
    <phoneticPr fontId="6"/>
  </si>
  <si>
    <t>銀行コード</t>
    <phoneticPr fontId="6"/>
  </si>
  <si>
    <t>支店コード</t>
    <phoneticPr fontId="6"/>
  </si>
  <si>
    <t>口座番号</t>
    <phoneticPr fontId="6"/>
  </si>
  <si>
    <t>債権者番号</t>
    <phoneticPr fontId="6"/>
  </si>
  <si>
    <t>担当者</t>
    <rPh sb="0" eb="3">
      <t>タントウシャ</t>
    </rPh>
    <phoneticPr fontId="6"/>
  </si>
  <si>
    <t>郵便番号(担)</t>
    <rPh sb="0" eb="4">
      <t>ユウビンバンゴウ</t>
    </rPh>
    <rPh sb="5" eb="6">
      <t>タン</t>
    </rPh>
    <phoneticPr fontId="6"/>
  </si>
  <si>
    <t>所在地(担)</t>
    <rPh sb="0" eb="3">
      <t>ショザイチ</t>
    </rPh>
    <rPh sb="4" eb="5">
      <t>タン</t>
    </rPh>
    <phoneticPr fontId="6"/>
  </si>
  <si>
    <t>申請日</t>
    <rPh sb="0" eb="2">
      <t>シンセイ</t>
    </rPh>
    <rPh sb="2" eb="3">
      <t>ビ</t>
    </rPh>
    <phoneticPr fontId="6"/>
  </si>
  <si>
    <t>電話番号</t>
    <rPh sb="0" eb="4">
      <t>デンワバンゴウ</t>
    </rPh>
    <phoneticPr fontId="6"/>
  </si>
  <si>
    <t>誓約</t>
    <rPh sb="0" eb="2">
      <t>セイヤク</t>
    </rPh>
    <phoneticPr fontId="6"/>
  </si>
  <si>
    <t>口座ﾒｲｷﾞﾆﾝ</t>
    <phoneticPr fontId="6"/>
  </si>
  <si>
    <t>口座名義人</t>
    <rPh sb="0" eb="2">
      <t>コウザ</t>
    </rPh>
    <rPh sb="2" eb="5">
      <t>メイギニン</t>
    </rPh>
    <phoneticPr fontId="6"/>
  </si>
  <si>
    <t>入所人数</t>
    <rPh sb="0" eb="2">
      <t>ニュウショ</t>
    </rPh>
    <rPh sb="2" eb="4">
      <t>ニンズウ</t>
    </rPh>
    <phoneticPr fontId="6"/>
  </si>
  <si>
    <t>通所人数</t>
    <rPh sb="0" eb="2">
      <t>ツウショ</t>
    </rPh>
    <rPh sb="2" eb="4">
      <t>ニンズウ</t>
    </rPh>
    <phoneticPr fontId="6"/>
  </si>
  <si>
    <t>入所金額</t>
    <rPh sb="0" eb="2">
      <t>ニュウショ</t>
    </rPh>
    <rPh sb="2" eb="4">
      <t>キンガク</t>
    </rPh>
    <phoneticPr fontId="6"/>
  </si>
  <si>
    <t>通所金額</t>
    <rPh sb="0" eb="4">
      <t>ツウショキンガク</t>
    </rPh>
    <phoneticPr fontId="6"/>
  </si>
  <si>
    <t>報告日</t>
    <rPh sb="0" eb="3">
      <t>ホウコクビ</t>
    </rPh>
    <phoneticPr fontId="6"/>
  </si>
  <si>
    <t>精算額</t>
    <rPh sb="0" eb="3">
      <t>セイサンガク</t>
    </rPh>
    <phoneticPr fontId="6"/>
  </si>
  <si>
    <t>申立</t>
    <rPh sb="0" eb="2">
      <t>モウシタテ</t>
    </rPh>
    <phoneticPr fontId="6"/>
  </si>
  <si>
    <t>受領済額</t>
    <rPh sb="0" eb="4">
      <t>ジュリョウズミガク</t>
    </rPh>
    <phoneticPr fontId="6"/>
  </si>
  <si>
    <t>差引額</t>
    <rPh sb="0" eb="2">
      <t>サシヒキ</t>
    </rPh>
    <rPh sb="2" eb="3">
      <t>ガク</t>
    </rPh>
    <phoneticPr fontId="6"/>
  </si>
  <si>
    <t>(以下１～３の項目を全て満たす場合、☑をしてください。☑がない場合、支援金の返還を求める場合があります。)</t>
    <rPh sb="7" eb="9">
      <t>コウモク</t>
    </rPh>
    <rPh sb="12" eb="13">
      <t>ミ</t>
    </rPh>
    <rPh sb="34" eb="37">
      <t>シエンキン</t>
    </rPh>
    <rPh sb="38" eb="40">
      <t>ヘンカン</t>
    </rPh>
    <rPh sb="41" eb="42">
      <t>モト</t>
    </rPh>
    <rPh sb="44" eb="46">
      <t>バアイ</t>
    </rPh>
    <phoneticPr fontId="6"/>
  </si>
  <si>
    <t>令和４年３月３１日時点の利用者負担額（円／人）</t>
    <rPh sb="0" eb="2">
      <t>レイワ</t>
    </rPh>
    <rPh sb="3" eb="4">
      <t>ネン</t>
    </rPh>
    <rPh sb="5" eb="6">
      <t>ガツ</t>
    </rPh>
    <rPh sb="8" eb="9">
      <t>ニチ</t>
    </rPh>
    <rPh sb="9" eb="11">
      <t>ジテン</t>
    </rPh>
    <rPh sb="12" eb="15">
      <t>リヨウシャ</t>
    </rPh>
    <rPh sb="15" eb="17">
      <t>フタン</t>
    </rPh>
    <rPh sb="17" eb="18">
      <t>ガク</t>
    </rPh>
    <rPh sb="19" eb="20">
      <t>エン</t>
    </rPh>
    <rPh sb="21" eb="22">
      <t>ヒト</t>
    </rPh>
    <phoneticPr fontId="6"/>
  </si>
  <si>
    <t>申請日時点の利用者負担額（円／人）</t>
    <rPh sb="0" eb="2">
      <t>シンセイ</t>
    </rPh>
    <rPh sb="2" eb="3">
      <t>ビ</t>
    </rPh>
    <rPh sb="3" eb="5">
      <t>ジテン</t>
    </rPh>
    <rPh sb="6" eb="12">
      <t>リヨウシャフタンガク</t>
    </rPh>
    <rPh sb="13" eb="14">
      <t>エン</t>
    </rPh>
    <rPh sb="15" eb="16">
      <t>ヒト</t>
    </rPh>
    <phoneticPr fontId="6"/>
  </si>
  <si>
    <t>差引(返納)額</t>
    <rPh sb="0" eb="2">
      <t>サシヒキ</t>
    </rPh>
    <rPh sb="3" eb="5">
      <t>ヘンノウ</t>
    </rPh>
    <rPh sb="6" eb="7">
      <t>ガク</t>
    </rPh>
    <phoneticPr fontId="6"/>
  </si>
  <si>
    <t>以下、１～３の条件を全て満たす場合、☑をしてください。
条件を全て満たさない場合、請求できません。</t>
    <rPh sb="0" eb="2">
      <t>イカ</t>
    </rPh>
    <rPh sb="10" eb="11">
      <t>スベ</t>
    </rPh>
    <rPh sb="15" eb="17">
      <t>バアイ</t>
    </rPh>
    <phoneticPr fontId="6"/>
  </si>
  <si>
    <t>※　利用者負担一覧表には、利用者１人当たりの食費や光熱水費について記載してください。また、居住費等の利用者負担</t>
    <rPh sb="2" eb="5">
      <t>リヨウシャ</t>
    </rPh>
    <rPh sb="5" eb="10">
      <t>フタンイチランヒョウ</t>
    </rPh>
    <rPh sb="13" eb="16">
      <t>リヨウシャ</t>
    </rPh>
    <rPh sb="16" eb="19">
      <t>ヒトリア</t>
    </rPh>
    <rPh sb="22" eb="24">
      <t>ショクヒ</t>
    </rPh>
    <rPh sb="25" eb="29">
      <t>コウネツスイヒ</t>
    </rPh>
    <rPh sb="33" eb="35">
      <t>キサイ</t>
    </rPh>
    <rPh sb="45" eb="48">
      <t>キョジュウヒ</t>
    </rPh>
    <rPh sb="48" eb="49">
      <t>ナド</t>
    </rPh>
    <rPh sb="50" eb="53">
      <t>リヨウシャ</t>
    </rPh>
    <rPh sb="53" eb="55">
      <t>フタン</t>
    </rPh>
    <phoneticPr fontId="6"/>
  </si>
  <si>
    <t>　 がある場合は、あわせて記載してください。</t>
    <phoneticPr fontId="6"/>
  </si>
  <si>
    <t>以下の条件を全て満たすことを誓約します。</t>
    <phoneticPr fontId="6"/>
  </si>
  <si>
    <t xml:space="preserve">※別記様式第１号（申請書）について（１つ右のシート）
</t>
    <rPh sb="20" eb="21">
      <t>ミギ</t>
    </rPh>
    <phoneticPr fontId="6"/>
  </si>
  <si>
    <t xml:space="preserve">「3　事業の収入及び支出予定」の「摘要（収入）」欄、「摘要（支出）」欄の記入は任意です。記入される場合は以下に入力してください（特段なければ空欄で構いません）。
</t>
    <rPh sb="44" eb="46">
      <t>キニュウ</t>
    </rPh>
    <rPh sb="49" eb="51">
      <t>バアイ</t>
    </rPh>
    <rPh sb="52" eb="54">
      <t>イカ</t>
    </rPh>
    <rPh sb="55" eb="57">
      <t>ニュウリョク</t>
    </rPh>
    <phoneticPr fontId="6"/>
  </si>
  <si>
    <t>「摘要（収入）」欄</t>
    <phoneticPr fontId="6"/>
  </si>
  <si>
    <t>「摘要（支出）」欄</t>
    <phoneticPr fontId="6"/>
  </si>
  <si>
    <t>　　青色セル＝必須</t>
    <phoneticPr fontId="6"/>
  </si>
  <si>
    <t>　　黄色セル＝選択式（必須）</t>
    <phoneticPr fontId="6"/>
  </si>
  <si>
    <t>　　オレンジ＝該当する場合のみ（任意）</t>
    <rPh sb="7" eb="9">
      <t>ガイトウ</t>
    </rPh>
    <rPh sb="11" eb="13">
      <t>バアイ</t>
    </rPh>
    <rPh sb="16" eb="18">
      <t>ニンイ</t>
    </rPh>
    <phoneticPr fontId="6"/>
  </si>
  <si>
    <t>物価高騰の影響
による光熱水費等の経費</t>
    <rPh sb="11" eb="15">
      <t>コウネツスイヒ</t>
    </rPh>
    <rPh sb="15" eb="16">
      <t>ナド</t>
    </rPh>
    <rPh sb="17" eb="19">
      <t>ケイヒ</t>
    </rPh>
    <phoneticPr fontId="6"/>
  </si>
  <si>
    <t>赤色のシートは、申請時にご入力いただくシートです。</t>
    <rPh sb="0" eb="2">
      <t>アカイロ</t>
    </rPh>
    <rPh sb="8" eb="10">
      <t>シンセイ</t>
    </rPh>
    <rPh sb="10" eb="11">
      <t>ジ</t>
    </rPh>
    <rPh sb="13" eb="15">
      <t>ニュウリョク</t>
    </rPh>
    <phoneticPr fontId="6"/>
  </si>
  <si>
    <t>青色のシートは、実績報告時にご入力いただくシートです。</t>
    <rPh sb="0" eb="2">
      <t>アオイロ</t>
    </rPh>
    <rPh sb="8" eb="13">
      <t>ジッセキホウコクジ</t>
    </rPh>
    <rPh sb="15" eb="17">
      <t>ニュウリョク</t>
    </rPh>
    <phoneticPr fontId="6"/>
  </si>
  <si>
    <t>色なしのシートは、入力できないシートです。</t>
    <rPh sb="0" eb="1">
      <t>イロ</t>
    </rPh>
    <rPh sb="9" eb="11">
      <t>ニュウリョク</t>
    </rPh>
    <phoneticPr fontId="6"/>
  </si>
  <si>
    <t>〇　シートの色について</t>
    <rPh sb="6" eb="7">
      <t>イロ</t>
    </rPh>
    <phoneticPr fontId="6"/>
  </si>
  <si>
    <t>〇　セルの色ごとに以下のとおり記載のルールがあります。　</t>
    <phoneticPr fontId="6"/>
  </si>
  <si>
    <t>〈入力用シート（別記様式第1号に反映されます）〉</t>
    <rPh sb="1" eb="4">
      <t>ニュウリョクヨウ</t>
    </rPh>
    <rPh sb="8" eb="13">
      <t>ベッキヨウシキダイ</t>
    </rPh>
    <rPh sb="14" eb="15">
      <t>ゴウ</t>
    </rPh>
    <rPh sb="16" eb="18">
      <t>ハンエイ</t>
    </rPh>
    <phoneticPr fontId="6"/>
  </si>
  <si>
    <t>障害者支援施設</t>
  </si>
  <si>
    <t>療養介護</t>
  </si>
  <si>
    <t>障害児入所施設</t>
  </si>
  <si>
    <t>生活介護</t>
  </si>
  <si>
    <t>通所</t>
    <rPh sb="0" eb="2">
      <t>ツウショ</t>
    </rPh>
    <phoneticPr fontId="11"/>
  </si>
  <si>
    <t>短期入所</t>
  </si>
  <si>
    <t>自立訓練（機能訓練）</t>
    <rPh sb="5" eb="9">
      <t>キノウクンレン</t>
    </rPh>
    <phoneticPr fontId="6"/>
  </si>
  <si>
    <t>自立訓練（生活訓練）</t>
    <rPh sb="5" eb="7">
      <t>セイカツ</t>
    </rPh>
    <rPh sb="7" eb="9">
      <t>クンレン</t>
    </rPh>
    <phoneticPr fontId="6"/>
  </si>
  <si>
    <t>就労移行支援</t>
  </si>
  <si>
    <t>就労継続支援A型</t>
    <rPh sb="7" eb="8">
      <t>ガタ</t>
    </rPh>
    <phoneticPr fontId="6"/>
  </si>
  <si>
    <t>就労継続支援B型</t>
    <rPh sb="7" eb="8">
      <t>ガタ</t>
    </rPh>
    <phoneticPr fontId="6"/>
  </si>
  <si>
    <t>共同生活援助</t>
  </si>
  <si>
    <t>地域活動支援センター</t>
  </si>
  <si>
    <t>日中一時支援</t>
    <rPh sb="0" eb="2">
      <t>ニッチュウ</t>
    </rPh>
    <rPh sb="2" eb="4">
      <t>イチジ</t>
    </rPh>
    <rPh sb="4" eb="6">
      <t>シエン</t>
    </rPh>
    <phoneticPr fontId="6"/>
  </si>
  <si>
    <t>児童発達支援</t>
    <phoneticPr fontId="6"/>
  </si>
  <si>
    <t>医療型児童発達支援</t>
  </si>
  <si>
    <t>放課後等デイサービス</t>
  </si>
  <si>
    <t>児童発達支援・放課後等デイサービス</t>
    <rPh sb="0" eb="4">
      <t>ジドウハッタツ</t>
    </rPh>
    <rPh sb="4" eb="6">
      <t>シエン</t>
    </rPh>
    <phoneticPr fontId="6"/>
  </si>
  <si>
    <t>児童発達支援・放課後等デイサービス（重心）</t>
    <rPh sb="0" eb="4">
      <t>ジドウハッタツ</t>
    </rPh>
    <rPh sb="4" eb="6">
      <t>シエン</t>
    </rPh>
    <rPh sb="18" eb="20">
      <t>ジュウシン</t>
    </rPh>
    <phoneticPr fontId="6"/>
  </si>
  <si>
    <t>　令和５年４月１日から実績報告の日までの間に、事業の休廃止（届出を行わない事実上の休廃止を含む。以下同じ。）を行い、申請日時点の支援対象期間に変更が生じた場合には、要綱第９条第２号に基づき、広島市長に報告（Ｑ6-1・8-2参照）を行いました。</t>
    <rPh sb="11" eb="15">
      <t>ジッセキホウコク</t>
    </rPh>
    <rPh sb="16" eb="17">
      <t>ヒ</t>
    </rPh>
    <rPh sb="48" eb="50">
      <t>イカ</t>
    </rPh>
    <rPh sb="50" eb="51">
      <t>オナ</t>
    </rPh>
    <rPh sb="58" eb="63">
      <t>シンセイビジテン</t>
    </rPh>
    <rPh sb="87" eb="88">
      <t>ダイ</t>
    </rPh>
    <rPh sb="89" eb="90">
      <t>ゴウ</t>
    </rPh>
    <phoneticPr fontId="6"/>
  </si>
  <si>
    <t>　令和６年３月３１日までの間に、利用者負担の額の引上げ又は事業の休廃止を行った場合には、要綱第９条第２号に基づき、広島市長に報告（Ｑ6-1・8-2参照）を行います。なお、支援金の返還については市長の指示に従います。</t>
    <rPh sb="27" eb="28">
      <t>マタ</t>
    </rPh>
    <rPh sb="29" eb="31">
      <t>ジギョウ</t>
    </rPh>
    <rPh sb="32" eb="35">
      <t>キュウハイシ</t>
    </rPh>
    <rPh sb="36" eb="37">
      <t>オコナ</t>
    </rPh>
    <rPh sb="39" eb="41">
      <t>バアイ</t>
    </rPh>
    <rPh sb="53" eb="54">
      <t>モト</t>
    </rPh>
    <rPh sb="57" eb="61">
      <t>ヒロシマシチョウ</t>
    </rPh>
    <rPh sb="62" eb="64">
      <t>ホウコク</t>
    </rPh>
    <rPh sb="77" eb="78">
      <t>オコナ</t>
    </rPh>
    <phoneticPr fontId="6"/>
  </si>
  <si>
    <t>（注）申請時に予定していなかった休廃止（届出を行わない事実上の休廃止を含む。）を行った場合は、要綱第９条⑵に基づく報告（Q&amp;A6-1・8-2参照）を行うとともに、上の表の「事業を行っていない期間（月）の合計」を修正すること。</t>
    <rPh sb="1" eb="2">
      <t>チュウ</t>
    </rPh>
    <rPh sb="3" eb="5">
      <t>シンセイ</t>
    </rPh>
    <rPh sb="5" eb="6">
      <t>ジ</t>
    </rPh>
    <rPh sb="7" eb="9">
      <t>ヨテイ</t>
    </rPh>
    <rPh sb="16" eb="19">
      <t>キュウハイシ</t>
    </rPh>
    <rPh sb="20" eb="22">
      <t>トドケデ</t>
    </rPh>
    <rPh sb="23" eb="24">
      <t>オコナ</t>
    </rPh>
    <rPh sb="27" eb="30">
      <t>ジジツジョウ</t>
    </rPh>
    <rPh sb="31" eb="34">
      <t>キュウハイシ</t>
    </rPh>
    <rPh sb="35" eb="36">
      <t>フク</t>
    </rPh>
    <rPh sb="40" eb="41">
      <t>オコナ</t>
    </rPh>
    <rPh sb="43" eb="45">
      <t>バアイ</t>
    </rPh>
    <rPh sb="47" eb="49">
      <t>ヨウコウ</t>
    </rPh>
    <rPh sb="49" eb="50">
      <t>ダイ</t>
    </rPh>
    <rPh sb="51" eb="52">
      <t>ジョウ</t>
    </rPh>
    <rPh sb="54" eb="55">
      <t>モト</t>
    </rPh>
    <rPh sb="57" eb="59">
      <t>ホウコク</t>
    </rPh>
    <rPh sb="74" eb="75">
      <t>オコナ</t>
    </rPh>
    <rPh sb="81" eb="82">
      <t>ウエ</t>
    </rPh>
    <rPh sb="83" eb="84">
      <t>ヒョウ</t>
    </rPh>
    <rPh sb="86" eb="88">
      <t>ジギョウ</t>
    </rPh>
    <rPh sb="89" eb="90">
      <t>オコナ</t>
    </rPh>
    <rPh sb="95" eb="97">
      <t>キカン</t>
    </rPh>
    <rPh sb="98" eb="99">
      <t>ツキ</t>
    </rPh>
    <rPh sb="101" eb="103">
      <t>ゴウケイ</t>
    </rPh>
    <rPh sb="105" eb="107">
      <t>シュウセイ</t>
    </rPh>
    <phoneticPr fontId="6"/>
  </si>
  <si>
    <t>社会福祉法人広島</t>
    <rPh sb="0" eb="6">
      <t>シャカイフクシホウジン</t>
    </rPh>
    <rPh sb="6" eb="8">
      <t>ヒロシマ</t>
    </rPh>
    <phoneticPr fontId="6"/>
  </si>
  <si>
    <t>広島市中区国泰寺町一丁目６番３４号</t>
    <rPh sb="0" eb="3">
      <t>ヒロシマシ</t>
    </rPh>
    <rPh sb="3" eb="5">
      <t>ナカク</t>
    </rPh>
    <rPh sb="5" eb="8">
      <t>コクタイジ</t>
    </rPh>
    <rPh sb="8" eb="9">
      <t>マチ</t>
    </rPh>
    <rPh sb="9" eb="12">
      <t>イッチョウメ</t>
    </rPh>
    <rPh sb="13" eb="14">
      <t>バン</t>
    </rPh>
    <rPh sb="16" eb="17">
      <t>ゴウ</t>
    </rPh>
    <phoneticPr fontId="6"/>
  </si>
  <si>
    <t>理事長</t>
    <rPh sb="0" eb="3">
      <t>リジチョウ</t>
    </rPh>
    <phoneticPr fontId="6"/>
  </si>
  <si>
    <t>広島</t>
    <rPh sb="0" eb="2">
      <t>ヒロシマ</t>
    </rPh>
    <phoneticPr fontId="6"/>
  </si>
  <si>
    <t>太郎</t>
    <rPh sb="0" eb="2">
      <t>タロウ</t>
    </rPh>
    <phoneticPr fontId="6"/>
  </si>
  <si>
    <t>広島　花子</t>
    <rPh sb="0" eb="2">
      <t>ヒロシマ</t>
    </rPh>
    <rPh sb="3" eb="5">
      <t>ハナコ</t>
    </rPh>
    <phoneticPr fontId="6"/>
  </si>
  <si>
    <t>082-504-2841</t>
    <phoneticPr fontId="6"/>
  </si>
  <si>
    <t>jiritsu@city.hiroshima.lg.jp</t>
    <phoneticPr fontId="6"/>
  </si>
  <si>
    <t>5555</t>
    <phoneticPr fontId="6"/>
  </si>
  <si>
    <t>567</t>
    <phoneticPr fontId="6"/>
  </si>
  <si>
    <t>●●銀行</t>
    <rPh sb="2" eb="4">
      <t>ギンコウ</t>
    </rPh>
    <phoneticPr fontId="6"/>
  </si>
  <si>
    <t>△△支店</t>
    <rPh sb="2" eb="4">
      <t>シテン</t>
    </rPh>
    <phoneticPr fontId="6"/>
  </si>
  <si>
    <t>1234567</t>
    <phoneticPr fontId="6"/>
  </si>
  <si>
    <t>ﾌｸ)ﾋﾛｼﾏ</t>
    <phoneticPr fontId="6"/>
  </si>
  <si>
    <t>☑</t>
  </si>
  <si>
    <t>社会福祉法人広島　理事長　広島　太郎</t>
    <rPh sb="0" eb="6">
      <t>シャカイフクシホウジン</t>
    </rPh>
    <rPh sb="6" eb="8">
      <t>ヒロシマ</t>
    </rPh>
    <rPh sb="9" eb="12">
      <t>リジチョウ</t>
    </rPh>
    <rPh sb="13" eb="15">
      <t>ヒロシマ</t>
    </rPh>
    <rPh sb="16" eb="18">
      <t>タロウ</t>
    </rPh>
    <phoneticPr fontId="6"/>
  </si>
  <si>
    <t>生活介護事業所　広島</t>
  </si>
  <si>
    <t>ワーク広島</t>
  </si>
  <si>
    <t>放課後等デイサービス　広島</t>
  </si>
  <si>
    <t>広島障害者支援施設</t>
  </si>
  <si>
    <t>広島生活介護事業所</t>
  </si>
  <si>
    <t>広島短期入所事業所</t>
  </si>
  <si>
    <t>5/1開始</t>
    <rPh sb="3" eb="5">
      <t>カイシ</t>
    </rPh>
    <phoneticPr fontId="6"/>
  </si>
  <si>
    <t>作業所　広島</t>
  </si>
  <si>
    <t>児童発達支援・放課後等デイサービス　広島</t>
  </si>
  <si>
    <t>児童発達支援</t>
  </si>
  <si>
    <t>重症児デイサービス　広島</t>
  </si>
  <si>
    <t>※　利用者負担一覧表には、利用者１人当たりの食費や光熱水費について記載してください。</t>
    <rPh sb="2" eb="5">
      <t>リヨウシャ</t>
    </rPh>
    <rPh sb="5" eb="10">
      <t>フタンイチランヒョウ</t>
    </rPh>
    <rPh sb="13" eb="16">
      <t>リヨウシャ</t>
    </rPh>
    <rPh sb="16" eb="19">
      <t>ヒトリア</t>
    </rPh>
    <rPh sb="22" eb="24">
      <t>ショクヒ</t>
    </rPh>
    <rPh sb="25" eb="29">
      <t>コウネツスイヒ</t>
    </rPh>
    <rPh sb="33" eb="35">
      <t>キサイ</t>
    </rPh>
    <phoneticPr fontId="6"/>
  </si>
  <si>
    <t>☑</t>
    <phoneticPr fontId="6"/>
  </si>
  <si>
    <t>ワーク広島</t>
    <phoneticPr fontId="6"/>
  </si>
  <si>
    <t>福祉ホーム</t>
    <phoneticPr fontId="6"/>
  </si>
  <si>
    <t>生活介護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</si>
</sst>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quot;&quot;"/>
    <numFmt numFmtId="178" formatCode="#,##0_);[Red]\(#,##0\)"/>
    <numFmt numFmtId="179" formatCode="#,##0&quot;円&quot;"/>
    <numFmt numFmtId="180" formatCode="#"/>
    <numFmt numFmtId="181" formatCode="#,###_ "/>
    <numFmt numFmtId="182" formatCode="0_);[Red]\(0\)"/>
    <numFmt numFmtId="183" formatCode="0;\-0;;@"/>
    <numFmt numFmtId="184" formatCode="#,##0&quot;人&quot;"/>
    <numFmt numFmtId="185" formatCode="[&lt;=999]000;[&lt;=9999]000\-00;000\-0000"/>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10"/>
      <name val="ＭＳ Ｐ明朝"/>
      <family val="1"/>
      <charset val="128"/>
    </font>
    <font>
      <sz val="8"/>
      <name val="ＭＳ Ｐ明朝"/>
      <family val="1"/>
      <charset val="128"/>
    </font>
    <font>
      <b/>
      <sz val="11"/>
      <color rgb="FFFF0000"/>
      <name val="ＭＳ Ｐゴシック"/>
      <family val="3"/>
      <charset val="128"/>
    </font>
    <font>
      <sz val="8"/>
      <name val="ＭＳ 明朝"/>
      <family val="1"/>
      <charset val="128"/>
    </font>
    <font>
      <sz val="12"/>
      <name val="ＭＳ 明朝"/>
      <family val="1"/>
      <charset val="128"/>
    </font>
    <font>
      <sz val="10"/>
      <name val="ＭＳ Ｐゴシック"/>
      <family val="3"/>
      <charset val="128"/>
    </font>
    <font>
      <sz val="10"/>
      <color theme="1"/>
      <name val="ＭＳ 明朝"/>
      <family val="1"/>
      <charset val="128"/>
    </font>
    <font>
      <sz val="9"/>
      <color theme="1"/>
      <name val="ＭＳ 明朝"/>
      <family val="1"/>
      <charset val="128"/>
    </font>
    <font>
      <sz val="9"/>
      <name val="ＭＳ Ｐ明朝"/>
      <family val="1"/>
      <charset val="128"/>
    </font>
    <font>
      <b/>
      <sz val="9"/>
      <color indexed="81"/>
      <name val="MS P ゴシック"/>
      <family val="3"/>
      <charset val="128"/>
    </font>
    <font>
      <sz val="9"/>
      <color theme="1"/>
      <name val="ＭＳ Ｐ明朝"/>
      <family val="1"/>
      <charset val="128"/>
    </font>
    <font>
      <sz val="11"/>
      <color rgb="FF333333"/>
      <name val="ＭＳ Ｐゴシック"/>
      <family val="3"/>
      <charset val="128"/>
      <scheme val="minor"/>
    </font>
    <font>
      <u/>
      <sz val="11"/>
      <color theme="10"/>
      <name val="ＭＳ Ｐゴシック"/>
      <family val="3"/>
      <charset val="128"/>
    </font>
    <font>
      <sz val="9"/>
      <color indexed="81"/>
      <name val="MS P ゴシック"/>
      <family val="3"/>
      <charset val="128"/>
    </font>
    <font>
      <sz val="18"/>
      <name val="ＭＳ Ｐゴシック"/>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DFFFF"/>
        <bgColor indexed="64"/>
      </patternFill>
    </fill>
    <fill>
      <patternFill patternType="solid">
        <fgColor rgb="FFCCFFCC"/>
        <bgColor indexed="64"/>
      </patternFill>
    </fill>
    <fill>
      <patternFill patternType="solid">
        <fgColor rgb="FFFDE9D9"/>
        <bgColor indexed="64"/>
      </patternFill>
    </fill>
    <fill>
      <patternFill patternType="solid">
        <fgColor rgb="FF00FFFF"/>
        <bgColor indexed="64"/>
      </patternFill>
    </fill>
    <fill>
      <patternFill patternType="solid">
        <fgColor rgb="FFFFFFFF"/>
        <bgColor indexed="64"/>
      </patternFill>
    </fill>
    <fill>
      <patternFill patternType="solid">
        <fgColor rgb="FFFFF9D9"/>
        <bgColor indexed="64"/>
      </patternFill>
    </fill>
    <fill>
      <patternFill patternType="solid">
        <fgColor theme="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rgb="FFDDDDDD"/>
      </left>
      <right/>
      <top/>
      <bottom style="medium">
        <color rgb="FFDDDDDD"/>
      </bottom>
      <diagonal/>
    </border>
    <border>
      <left style="medium">
        <color rgb="FFDDDDDD"/>
      </left>
      <right/>
      <top style="medium">
        <color rgb="FFDDDDDD"/>
      </top>
      <bottom/>
      <diagonal/>
    </border>
    <border>
      <left style="thin">
        <color indexed="64"/>
      </left>
      <right/>
      <top style="thin">
        <color indexed="64"/>
      </top>
      <bottom style="medium">
        <color rgb="FFDDDDDD"/>
      </bottom>
      <diagonal/>
    </border>
    <border>
      <left/>
      <right/>
      <top style="thin">
        <color indexed="64"/>
      </top>
      <bottom style="medium">
        <color rgb="FFDDDDDD"/>
      </bottom>
      <diagonal/>
    </border>
    <border>
      <left/>
      <right style="thin">
        <color indexed="64"/>
      </right>
      <top style="thin">
        <color indexed="64"/>
      </top>
      <bottom style="medium">
        <color rgb="FFDDDDDD"/>
      </bottom>
      <diagonal/>
    </border>
    <border>
      <left style="thin">
        <color indexed="64"/>
      </left>
      <right/>
      <top/>
      <bottom style="medium">
        <color rgb="FFDDDDDD"/>
      </bottom>
      <diagonal/>
    </border>
    <border>
      <left style="medium">
        <color rgb="FFDDDDDD"/>
      </left>
      <right style="thin">
        <color indexed="64"/>
      </right>
      <top/>
      <bottom style="medium">
        <color rgb="FFDDDDDD"/>
      </bottom>
      <diagonal/>
    </border>
    <border>
      <left style="thin">
        <color indexed="64"/>
      </left>
      <right/>
      <top style="medium">
        <color rgb="FFDDDDDD"/>
      </top>
      <bottom/>
      <diagonal/>
    </border>
    <border>
      <left style="medium">
        <color rgb="FFDDDDDD"/>
      </left>
      <right/>
      <top style="medium">
        <color rgb="FFDDDDDD"/>
      </top>
      <bottom style="thin">
        <color indexed="64"/>
      </bottom>
      <diagonal/>
    </border>
    <border>
      <left style="medium">
        <color rgb="FFDDDDDD"/>
      </left>
      <right style="thin">
        <color indexed="64"/>
      </right>
      <top style="medium">
        <color rgb="FFDDDDDD"/>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1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7" fillId="0" borderId="0"/>
    <xf numFmtId="0" fontId="10"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312">
    <xf numFmtId="0" fontId="0" fillId="0" borderId="0" xfId="0">
      <alignment vertical="center"/>
    </xf>
    <xf numFmtId="0" fontId="8" fillId="0" borderId="0" xfId="0" applyFont="1">
      <alignment vertical="center"/>
    </xf>
    <xf numFmtId="0" fontId="8" fillId="0" borderId="0" xfId="0" applyFont="1" applyAlignment="1">
      <alignment horizontal="right" vertical="center"/>
    </xf>
    <xf numFmtId="0" fontId="8" fillId="0" borderId="5" xfId="0" applyFont="1" applyBorder="1">
      <alignment vertical="center"/>
    </xf>
    <xf numFmtId="0" fontId="8" fillId="0" borderId="4" xfId="0" applyFont="1" applyBorder="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Alignment="1"/>
    <xf numFmtId="0" fontId="12" fillId="0" borderId="0" xfId="0" applyFont="1" applyAlignment="1">
      <alignment vertical="center" shrinkToFit="1"/>
    </xf>
    <xf numFmtId="0" fontId="13"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wrapText="1"/>
    </xf>
    <xf numFmtId="0" fontId="0" fillId="0" borderId="8" xfId="0" applyBorder="1">
      <alignment vertical="center"/>
    </xf>
    <xf numFmtId="176" fontId="0" fillId="0" borderId="8" xfId="0" applyNumberFormat="1" applyBorder="1">
      <alignment vertical="center"/>
    </xf>
    <xf numFmtId="0" fontId="0" fillId="0" borderId="8" xfId="0" applyBorder="1" applyAlignment="1">
      <alignment horizontal="left" vertical="center"/>
    </xf>
    <xf numFmtId="0" fontId="8" fillId="0" borderId="8" xfId="0" applyFont="1" applyBorder="1" applyAlignment="1">
      <alignment horizontal="left" vertical="center"/>
    </xf>
    <xf numFmtId="176" fontId="0" fillId="0" borderId="8" xfId="0" applyNumberFormat="1" applyBorder="1" applyAlignment="1">
      <alignment horizontal="left" vertical="center"/>
    </xf>
    <xf numFmtId="178" fontId="8" fillId="0" borderId="0" xfId="0" applyNumberFormat="1" applyFont="1" applyAlignment="1">
      <alignment horizontal="right" wrapText="1"/>
    </xf>
    <xf numFmtId="0" fontId="14" fillId="0" borderId="0" xfId="0" applyFont="1" applyAlignment="1">
      <alignment horizontal="left" vertical="center"/>
    </xf>
    <xf numFmtId="0" fontId="8" fillId="0" borderId="0" xfId="6" applyFont="1" applyAlignment="1">
      <alignment vertical="center"/>
    </xf>
    <xf numFmtId="0" fontId="8" fillId="0" borderId="0" xfId="0" applyFont="1" applyAlignment="1">
      <alignment horizontal="left" vertical="center" wrapText="1"/>
    </xf>
    <xf numFmtId="178" fontId="8" fillId="0" borderId="0" xfId="0" applyNumberFormat="1" applyFont="1" applyAlignment="1">
      <alignment wrapText="1"/>
    </xf>
    <xf numFmtId="0" fontId="8" fillId="0" borderId="0" xfId="0" applyFont="1" applyAlignment="1"/>
    <xf numFmtId="0" fontId="8" fillId="0" borderId="0" xfId="0" applyFont="1" applyAlignment="1">
      <alignment horizontal="left" wrapText="1"/>
    </xf>
    <xf numFmtId="0" fontId="8" fillId="0" borderId="0" xfId="0" applyFont="1" applyAlignment="1">
      <alignment horizontal="left"/>
    </xf>
    <xf numFmtId="0" fontId="0" fillId="0" borderId="0" xfId="0" applyAlignment="1">
      <alignment vertical="center" shrinkToFit="1"/>
    </xf>
    <xf numFmtId="177" fontId="10" fillId="4" borderId="8" xfId="4" applyNumberFormat="1" applyFont="1" applyFill="1" applyBorder="1" applyAlignment="1" applyProtection="1">
      <alignment horizontal="center" vertical="center" shrinkToFit="1"/>
      <protection locked="0"/>
    </xf>
    <xf numFmtId="0" fontId="8" fillId="3" borderId="0" xfId="0" applyFont="1" applyFill="1" applyAlignment="1" applyProtection="1">
      <alignment horizontal="left" vertical="center" wrapText="1"/>
      <protection locked="0"/>
    </xf>
    <xf numFmtId="177" fontId="10" fillId="7" borderId="8" xfId="4" applyNumberFormat="1" applyFont="1" applyFill="1" applyBorder="1" applyAlignment="1" applyProtection="1">
      <alignment horizontal="left" vertical="center" shrinkToFit="1"/>
      <protection locked="0"/>
    </xf>
    <xf numFmtId="177" fontId="10" fillId="7" borderId="8" xfId="4" applyNumberFormat="1" applyFont="1" applyFill="1" applyBorder="1" applyAlignment="1" applyProtection="1">
      <alignment horizontal="right" vertical="center" shrinkToFit="1"/>
      <protection locked="0"/>
    </xf>
    <xf numFmtId="0" fontId="0" fillId="0" borderId="8" xfId="0"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8" xfId="0" applyBorder="1" applyAlignment="1">
      <alignment horizontal="centerContinuous" vertical="center"/>
    </xf>
    <xf numFmtId="0" fontId="0" fillId="0" borderId="27" xfId="0" applyBorder="1">
      <alignment vertical="center"/>
    </xf>
    <xf numFmtId="0" fontId="0" fillId="0" borderId="29" xfId="0" applyBorder="1">
      <alignment vertical="center"/>
    </xf>
    <xf numFmtId="0" fontId="0" fillId="0" borderId="0" xfId="0" applyAlignment="1">
      <alignment horizontal="left" vertical="center"/>
    </xf>
    <xf numFmtId="177" fontId="10" fillId="3" borderId="8" xfId="4" applyNumberFormat="1" applyFont="1" applyFill="1" applyBorder="1" applyAlignment="1" applyProtection="1">
      <alignment horizontal="center" vertical="center" shrinkToFit="1"/>
      <protection locked="0"/>
    </xf>
    <xf numFmtId="0" fontId="9" fillId="0" borderId="0" xfId="0" applyFont="1" applyAlignment="1">
      <alignment vertical="center" wrapText="1"/>
    </xf>
    <xf numFmtId="49" fontId="8" fillId="0" borderId="8" xfId="0" applyNumberFormat="1" applyFont="1" applyBorder="1" applyAlignment="1">
      <alignment horizontal="left" vertical="center"/>
    </xf>
    <xf numFmtId="0" fontId="8" fillId="11" borderId="0" xfId="0" applyFont="1" applyFill="1" applyAlignment="1">
      <alignment horizontal="left" vertical="center" wrapText="1"/>
    </xf>
    <xf numFmtId="0" fontId="14" fillId="0" borderId="0" xfId="6" applyFont="1" applyAlignment="1">
      <alignment horizontal="right" vertical="center"/>
    </xf>
    <xf numFmtId="0" fontId="0" fillId="0" borderId="0" xfId="0" applyAlignment="1">
      <alignment horizontal="right"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0" xfId="0" applyFont="1" applyAlignment="1">
      <alignment vertical="center" textRotation="255" wrapText="1"/>
    </xf>
    <xf numFmtId="0" fontId="9" fillId="0" borderId="0" xfId="0" applyFont="1" applyAlignment="1">
      <alignment horizontal="left" vertical="center" wrapText="1"/>
    </xf>
    <xf numFmtId="181" fontId="8" fillId="0" borderId="0" xfId="0" applyNumberFormat="1" applyFont="1" applyAlignment="1">
      <alignment horizontal="center" wrapText="1"/>
    </xf>
    <xf numFmtId="181" fontId="8" fillId="0" borderId="4" xfId="0" applyNumberFormat="1" applyFont="1" applyBorder="1" applyAlignment="1">
      <alignment horizontal="center" wrapText="1"/>
    </xf>
    <xf numFmtId="0" fontId="8" fillId="0" borderId="4" xfId="0" applyFont="1" applyBorder="1" applyAlignment="1">
      <alignment horizontal="center" wrapText="1"/>
    </xf>
    <xf numFmtId="0" fontId="8" fillId="0" borderId="0" xfId="0" applyFont="1" applyAlignment="1">
      <alignment horizontal="center" wrapText="1"/>
    </xf>
    <xf numFmtId="181" fontId="17" fillId="0" borderId="0" xfId="0" applyNumberFormat="1" applyFont="1" applyAlignment="1">
      <alignment horizontal="center" wrapText="1"/>
    </xf>
    <xf numFmtId="49" fontId="8" fillId="0" borderId="0" xfId="0" applyNumberFormat="1" applyFont="1" applyAlignment="1">
      <alignment horizontal="center" vertical="center"/>
    </xf>
    <xf numFmtId="181" fontId="8" fillId="2" borderId="5" xfId="0" applyNumberFormat="1" applyFont="1" applyFill="1" applyBorder="1" applyAlignment="1">
      <alignment horizontal="centerContinuous" wrapText="1"/>
    </xf>
    <xf numFmtId="49" fontId="8" fillId="0" borderId="8" xfId="0" applyNumberFormat="1" applyFont="1" applyBorder="1" applyAlignment="1">
      <alignment horizontal="center" vertical="center"/>
    </xf>
    <xf numFmtId="0" fontId="0" fillId="4" borderId="8" xfId="0" applyFill="1" applyBorder="1" applyAlignment="1">
      <alignment horizontal="center" vertical="center" shrinkToFit="1"/>
    </xf>
    <xf numFmtId="0" fontId="0" fillId="12" borderId="8" xfId="0" applyFill="1" applyBorder="1" applyAlignment="1">
      <alignment horizontal="center" vertical="center" shrinkToFit="1"/>
    </xf>
    <xf numFmtId="0" fontId="0" fillId="6" borderId="8" xfId="0" applyFill="1" applyBorder="1" applyAlignment="1">
      <alignment horizontal="center" vertical="center" shrinkToFit="1"/>
    </xf>
    <xf numFmtId="0" fontId="8" fillId="6" borderId="8" xfId="0" applyFont="1" applyFill="1" applyBorder="1" applyAlignment="1">
      <alignment horizontal="center" vertical="center" shrinkToFit="1"/>
    </xf>
    <xf numFmtId="0" fontId="0" fillId="5" borderId="8" xfId="0" applyFill="1" applyBorder="1" applyAlignment="1">
      <alignment horizontal="center" vertical="center" shrinkToFit="1"/>
    </xf>
    <xf numFmtId="0" fontId="0" fillId="0" borderId="0" xfId="0" applyAlignment="1">
      <alignment horizontal="center" vertical="center" shrinkToFit="1"/>
    </xf>
    <xf numFmtId="0" fontId="0" fillId="4" borderId="8" xfId="0" applyFill="1" applyBorder="1" applyAlignment="1">
      <alignment horizontal="left" vertical="center" shrinkToFit="1"/>
    </xf>
    <xf numFmtId="0" fontId="0" fillId="12" borderId="8" xfId="0" applyFill="1" applyBorder="1" applyAlignment="1">
      <alignment horizontal="left" vertical="center" shrinkToFit="1"/>
    </xf>
    <xf numFmtId="0" fontId="0" fillId="6" borderId="8" xfId="0" applyFill="1" applyBorder="1" applyAlignment="1">
      <alignment horizontal="left" vertical="center" shrinkToFit="1"/>
    </xf>
    <xf numFmtId="0" fontId="0" fillId="5" borderId="8" xfId="0" applyFill="1" applyBorder="1" applyAlignment="1">
      <alignment horizontal="left" vertical="center" shrinkToFit="1"/>
    </xf>
    <xf numFmtId="0" fontId="0" fillId="0" borderId="0" xfId="0" applyAlignment="1">
      <alignment horizontal="left" vertical="center" shrinkToFit="1"/>
    </xf>
    <xf numFmtId="38" fontId="0" fillId="12" borderId="8" xfId="4" applyFont="1" applyFill="1" applyBorder="1" applyAlignment="1">
      <alignment horizontal="right" vertical="center" shrinkToFit="1"/>
    </xf>
    <xf numFmtId="38" fontId="0" fillId="6" borderId="8" xfId="4" applyFont="1" applyFill="1" applyBorder="1" applyAlignment="1">
      <alignment horizontal="right" vertical="center" shrinkToFit="1"/>
    </xf>
    <xf numFmtId="38" fontId="0" fillId="5" borderId="8" xfId="0" applyNumberFormat="1" applyFill="1" applyBorder="1" applyAlignment="1">
      <alignment horizontal="right" vertical="center" shrinkToFit="1"/>
    </xf>
    <xf numFmtId="185" fontId="0" fillId="12" borderId="8" xfId="0" applyNumberFormat="1" applyFill="1" applyBorder="1" applyAlignment="1">
      <alignment horizontal="left" vertical="center" shrinkToFit="1"/>
    </xf>
    <xf numFmtId="185" fontId="0" fillId="6" borderId="8" xfId="0" applyNumberFormat="1" applyFill="1" applyBorder="1" applyAlignment="1">
      <alignment horizontal="left" vertical="center" shrinkToFit="1"/>
    </xf>
    <xf numFmtId="0" fontId="8" fillId="3" borderId="1" xfId="0" applyFont="1" applyFill="1" applyBorder="1" applyAlignment="1" applyProtection="1">
      <alignment horizontal="center" vertical="center" wrapText="1"/>
      <protection locked="0"/>
    </xf>
    <xf numFmtId="0" fontId="0" fillId="0" borderId="0" xfId="0" applyAlignment="1"/>
    <xf numFmtId="0" fontId="8" fillId="0" borderId="8" xfId="0" applyFont="1" applyBorder="1" applyAlignment="1">
      <alignment horizontal="center" vertical="center" wrapText="1"/>
    </xf>
    <xf numFmtId="0" fontId="0" fillId="8" borderId="8" xfId="0" applyFill="1" applyBorder="1" applyAlignment="1" applyProtection="1">
      <alignment horizontal="left" vertical="center"/>
      <protection locked="0"/>
    </xf>
    <xf numFmtId="0" fontId="0" fillId="8" borderId="8" xfId="0" applyFill="1" applyBorder="1" applyAlignment="1" applyProtection="1">
      <alignment vertical="center" shrinkToFit="1"/>
      <protection locked="0"/>
    </xf>
    <xf numFmtId="185" fontId="0" fillId="8" borderId="8" xfId="0" applyNumberFormat="1" applyFill="1" applyBorder="1" applyAlignment="1" applyProtection="1">
      <alignment horizontal="left" vertical="center" shrinkToFit="1"/>
      <protection locked="0"/>
    </xf>
    <xf numFmtId="0" fontId="0" fillId="8" borderId="8" xfId="0" applyFill="1" applyBorder="1" applyAlignment="1" applyProtection="1">
      <alignment horizontal="left" vertical="center" shrinkToFit="1"/>
      <protection locked="0"/>
    </xf>
    <xf numFmtId="0" fontId="23" fillId="8" borderId="8" xfId="12" applyFill="1" applyBorder="1" applyAlignment="1" applyProtection="1">
      <alignment horizontal="left" vertical="center" shrinkToFit="1"/>
      <protection locked="0"/>
    </xf>
    <xf numFmtId="49" fontId="0" fillId="8" borderId="8" xfId="0" applyNumberFormat="1"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0" fontId="8" fillId="13" borderId="8" xfId="0" applyFont="1" applyFill="1" applyBorder="1" applyProtection="1">
      <alignment vertical="center"/>
      <protection locked="0"/>
    </xf>
    <xf numFmtId="0" fontId="8" fillId="13" borderId="8" xfId="0" applyFont="1" applyFill="1" applyBorder="1" applyAlignment="1" applyProtection="1">
      <alignment vertical="center" wrapText="1"/>
      <protection locked="0"/>
    </xf>
    <xf numFmtId="177" fontId="10" fillId="0" borderId="8" xfId="0" applyNumberFormat="1" applyFont="1" applyBorder="1" applyAlignment="1">
      <alignment vertical="center" shrinkToFit="1"/>
    </xf>
    <xf numFmtId="184" fontId="10" fillId="0" borderId="13" xfId="0" applyNumberFormat="1" applyFont="1" applyBorder="1" applyAlignment="1">
      <alignment vertical="center" shrinkToFit="1"/>
    </xf>
    <xf numFmtId="177" fontId="10" fillId="0" borderId="8" xfId="0" applyNumberFormat="1" applyFont="1" applyBorder="1" applyAlignment="1">
      <alignment horizontal="center" vertical="center" shrinkToFit="1"/>
    </xf>
    <xf numFmtId="0" fontId="10" fillId="0" borderId="0" xfId="0" applyFont="1">
      <alignment vertical="center"/>
    </xf>
    <xf numFmtId="0" fontId="10" fillId="0" borderId="0" xfId="0" applyFont="1" applyAlignment="1">
      <alignment vertical="center" wrapText="1"/>
    </xf>
    <xf numFmtId="0" fontId="10" fillId="2" borderId="8" xfId="0" applyFont="1" applyFill="1" applyBorder="1" applyAlignment="1">
      <alignment horizontal="center" vertical="center" shrinkToFit="1"/>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xf>
    <xf numFmtId="0" fontId="10" fillId="0" borderId="0" xfId="0" applyFont="1" applyAlignment="1">
      <alignment horizontal="center" vertical="center"/>
    </xf>
    <xf numFmtId="177" fontId="10" fillId="2" borderId="17" xfId="0" applyNumberFormat="1" applyFont="1" applyFill="1" applyBorder="1" applyAlignment="1">
      <alignment horizontal="center" vertical="center" shrinkToFit="1"/>
    </xf>
    <xf numFmtId="0" fontId="10" fillId="0" borderId="0" xfId="0" applyFont="1" applyAlignment="1">
      <alignment vertical="center" shrinkToFit="1"/>
    </xf>
    <xf numFmtId="0" fontId="10" fillId="0" borderId="0" xfId="0" applyFont="1" applyAlignment="1">
      <alignment vertical="center" wrapText="1" shrinkToFit="1"/>
    </xf>
    <xf numFmtId="177" fontId="10" fillId="2" borderId="8" xfId="4" applyNumberFormat="1" applyFont="1" applyFill="1" applyBorder="1" applyAlignment="1" applyProtection="1">
      <alignment horizontal="center" vertical="center" shrinkToFit="1"/>
    </xf>
    <xf numFmtId="0" fontId="19" fillId="2" borderId="18" xfId="0" applyFont="1" applyFill="1" applyBorder="1" applyAlignment="1">
      <alignment horizontal="center" vertical="center" wrapText="1"/>
    </xf>
    <xf numFmtId="183" fontId="10" fillId="2" borderId="8" xfId="4" applyNumberFormat="1" applyFont="1" applyFill="1" applyBorder="1" applyAlignment="1" applyProtection="1">
      <alignment horizontal="left" vertical="center" shrinkToFit="1"/>
    </xf>
    <xf numFmtId="177" fontId="10" fillId="2" borderId="8" xfId="4" applyNumberFormat="1" applyFont="1" applyFill="1" applyBorder="1" applyAlignment="1" applyProtection="1">
      <alignment horizontal="right" vertical="center" shrinkToFit="1"/>
    </xf>
    <xf numFmtId="177" fontId="10" fillId="2" borderId="8" xfId="0" applyNumberFormat="1" applyFont="1" applyFill="1" applyBorder="1" applyAlignment="1">
      <alignment horizontal="center" vertical="center" shrinkToFit="1"/>
    </xf>
    <xf numFmtId="177" fontId="10" fillId="0" borderId="15" xfId="0" applyNumberFormat="1" applyFont="1" applyBorder="1" applyAlignment="1">
      <alignment vertical="center" shrinkToFit="1"/>
    </xf>
    <xf numFmtId="177" fontId="10" fillId="0" borderId="12" xfId="4" applyNumberFormat="1" applyFont="1" applyFill="1" applyBorder="1" applyAlignment="1" applyProtection="1">
      <alignment horizontal="right" vertical="center" shrinkToFit="1"/>
    </xf>
    <xf numFmtId="177" fontId="10" fillId="0" borderId="9" xfId="4" applyNumberFormat="1" applyFont="1" applyFill="1" applyBorder="1" applyAlignment="1" applyProtection="1">
      <alignment horizontal="right" vertical="center" shrinkToFit="1"/>
    </xf>
    <xf numFmtId="177" fontId="10" fillId="0" borderId="8" xfId="4" applyNumberFormat="1" applyFont="1" applyFill="1" applyBorder="1" applyAlignment="1" applyProtection="1">
      <alignment horizontal="right" vertical="center" shrinkToFit="1"/>
    </xf>
    <xf numFmtId="177" fontId="10" fillId="0" borderId="22" xfId="4" applyNumberFormat="1" applyFont="1" applyFill="1" applyBorder="1" applyAlignment="1" applyProtection="1">
      <alignment horizontal="right" vertical="center" shrinkToFit="1"/>
    </xf>
    <xf numFmtId="177" fontId="10" fillId="0" borderId="13" xfId="4" applyNumberFormat="1" applyFont="1" applyFill="1" applyBorder="1" applyAlignment="1" applyProtection="1">
      <alignment horizontal="right"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0" fillId="14" borderId="0" xfId="0" applyFill="1">
      <alignment vertical="center"/>
    </xf>
    <xf numFmtId="0" fontId="0" fillId="15" borderId="0" xfId="0" applyFill="1">
      <alignment vertical="center"/>
    </xf>
    <xf numFmtId="0" fontId="8" fillId="0" borderId="0" xfId="0" applyFont="1" applyAlignment="1">
      <alignment horizontal="center" vertical="center"/>
    </xf>
    <xf numFmtId="177" fontId="10" fillId="0" borderId="8" xfId="0" applyNumberFormat="1" applyFont="1" applyBorder="1" applyAlignment="1">
      <alignment horizontal="center" vertical="center" shrinkToFit="1"/>
    </xf>
    <xf numFmtId="0" fontId="25" fillId="0" borderId="0" xfId="0" applyFont="1" applyAlignment="1">
      <alignment horizontal="center"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1" fillId="8" borderId="0" xfId="10" applyFont="1" applyFill="1" applyAlignment="1">
      <alignment horizontal="left" vertical="center" wrapText="1"/>
    </xf>
    <xf numFmtId="0" fontId="1" fillId="3" borderId="0" xfId="10" applyFont="1" applyFill="1" applyAlignment="1">
      <alignment horizontal="left" vertical="center" wrapText="1"/>
    </xf>
    <xf numFmtId="0" fontId="1" fillId="13" borderId="0" xfId="10" applyFont="1" applyFill="1" applyAlignment="1">
      <alignment horizontal="left" vertical="center" wrapText="1"/>
    </xf>
    <xf numFmtId="0" fontId="9" fillId="0" borderId="8" xfId="0" applyFont="1" applyBorder="1" applyAlignment="1">
      <alignment horizontal="left" vertical="center" wrapText="1"/>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8" fillId="0" borderId="0" xfId="0" applyFont="1" applyAlignment="1">
      <alignment horizontal="left" vertical="top" shrinkToFit="1"/>
    </xf>
    <xf numFmtId="179" fontId="8" fillId="2" borderId="8" xfId="6" applyNumberFormat="1" applyFont="1" applyFill="1" applyBorder="1" applyAlignment="1">
      <alignment horizontal="right" vertical="center" shrinkToFit="1"/>
    </xf>
    <xf numFmtId="0" fontId="8" fillId="0" borderId="8" xfId="6" applyFont="1" applyBorder="1" applyAlignment="1">
      <alignment horizontal="center" vertical="center"/>
    </xf>
    <xf numFmtId="0" fontId="8" fillId="0" borderId="8" xfId="6" applyFont="1" applyBorder="1" applyAlignment="1">
      <alignment horizontal="center" vertical="center" wrapText="1"/>
    </xf>
    <xf numFmtId="0" fontId="9" fillId="0" borderId="8" xfId="6" applyFont="1" applyBorder="1" applyAlignment="1">
      <alignment horizontal="center" vertical="center" wrapText="1"/>
    </xf>
    <xf numFmtId="0" fontId="8" fillId="0" borderId="5" xfId="0" applyFont="1" applyBorder="1" applyAlignment="1">
      <alignment horizontal="center" wrapText="1"/>
    </xf>
    <xf numFmtId="181" fontId="8" fillId="2" borderId="5" xfId="0" applyNumberFormat="1" applyFont="1" applyFill="1" applyBorder="1" applyAlignment="1">
      <alignment horizont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181" fontId="17" fillId="2" borderId="5" xfId="0" applyNumberFormat="1" applyFont="1" applyFill="1" applyBorder="1" applyAlignment="1">
      <alignment horizontal="center" wrapTex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0" borderId="0" xfId="0" applyFont="1" applyAlignment="1">
      <alignment horizontal="center" vertical="center"/>
    </xf>
    <xf numFmtId="181" fontId="8" fillId="2" borderId="0" xfId="0" applyNumberFormat="1" applyFont="1" applyFill="1" applyAlignment="1">
      <alignment horizontal="center" wrapText="1"/>
    </xf>
    <xf numFmtId="0" fontId="8"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8" fillId="2" borderId="5" xfId="0" applyFont="1" applyFill="1" applyBorder="1" applyAlignment="1">
      <alignment horizontal="left" vertical="center" shrinkToFit="1"/>
    </xf>
    <xf numFmtId="0" fontId="16" fillId="2" borderId="5" xfId="0" applyFont="1" applyFill="1" applyBorder="1" applyAlignment="1">
      <alignment horizontal="left" vertical="center" shrinkToFit="1"/>
    </xf>
    <xf numFmtId="185" fontId="8" fillId="2" borderId="0" xfId="0" applyNumberFormat="1" applyFont="1" applyFill="1" applyAlignment="1">
      <alignment horizontal="left" vertical="center" shrinkToFit="1"/>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0" xfId="0" applyFont="1" applyAlignment="1">
      <alignment horizontal="left" vertical="center" wrapText="1"/>
    </xf>
    <xf numFmtId="0" fontId="0" fillId="0" borderId="0" xfId="0" applyAlignment="1">
      <alignment horizontal="left" vertical="center" wrapText="1"/>
    </xf>
    <xf numFmtId="0" fontId="14" fillId="0" borderId="0" xfId="6" applyFont="1" applyAlignment="1">
      <alignment horizontal="right" vertical="center"/>
    </xf>
    <xf numFmtId="0" fontId="0" fillId="0" borderId="0" xfId="0" applyAlignment="1">
      <alignment horizontal="right" vertical="center"/>
    </xf>
    <xf numFmtId="0" fontId="8" fillId="0" borderId="8" xfId="0" applyFont="1" applyBorder="1" applyAlignment="1">
      <alignment horizontal="center" vertical="center" textRotation="255"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left" vertical="center" shrinkToFit="1"/>
    </xf>
    <xf numFmtId="177" fontId="10" fillId="4" borderId="1" xfId="4" applyNumberFormat="1" applyFont="1" applyFill="1" applyBorder="1" applyAlignment="1" applyProtection="1">
      <alignment horizontal="center" vertical="center" shrinkToFit="1"/>
      <protection locked="0"/>
    </xf>
    <xf numFmtId="177" fontId="10" fillId="4" borderId="3" xfId="4" applyNumberFormat="1" applyFont="1" applyFill="1" applyBorder="1" applyAlignment="1" applyProtection="1">
      <alignment horizontal="center" vertical="center" shrinkToFit="1"/>
      <protection locked="0"/>
    </xf>
    <xf numFmtId="177" fontId="10" fillId="4" borderId="2" xfId="4" applyNumberFormat="1" applyFont="1" applyFill="1" applyBorder="1" applyAlignment="1" applyProtection="1">
      <alignment horizontal="center" vertical="center" shrinkToFit="1"/>
      <protection locked="0"/>
    </xf>
    <xf numFmtId="177" fontId="10" fillId="2" borderId="1" xfId="4" applyNumberFormat="1" applyFont="1" applyFill="1" applyBorder="1" applyAlignment="1" applyProtection="1">
      <alignment horizontal="center" vertical="center" shrinkToFit="1"/>
    </xf>
    <xf numFmtId="177" fontId="10" fillId="2" borderId="3" xfId="4" applyNumberFormat="1" applyFont="1" applyFill="1" applyBorder="1" applyAlignment="1" applyProtection="1">
      <alignment horizontal="center" vertical="center" shrinkToFit="1"/>
    </xf>
    <xf numFmtId="177" fontId="10" fillId="2" borderId="1" xfId="4" applyNumberFormat="1" applyFont="1" applyFill="1" applyBorder="1" applyAlignment="1" applyProtection="1">
      <alignment horizontal="right" vertical="center" shrinkToFit="1"/>
    </xf>
    <xf numFmtId="177" fontId="10" fillId="2" borderId="2" xfId="4" applyNumberFormat="1" applyFont="1" applyFill="1" applyBorder="1" applyAlignment="1" applyProtection="1">
      <alignment horizontal="right" vertical="center" shrinkToFit="1"/>
    </xf>
    <xf numFmtId="177" fontId="10" fillId="2" borderId="3" xfId="4" applyNumberFormat="1" applyFont="1" applyFill="1" applyBorder="1" applyAlignment="1" applyProtection="1">
      <alignment horizontal="right" vertical="center" shrinkToFit="1"/>
    </xf>
    <xf numFmtId="179" fontId="10" fillId="0" borderId="1" xfId="4" applyNumberFormat="1" applyFont="1" applyFill="1" applyBorder="1" applyAlignment="1" applyProtection="1">
      <alignment horizontal="right" vertical="center" shrinkToFit="1"/>
    </xf>
    <xf numFmtId="179" fontId="10" fillId="0" borderId="2" xfId="4" applyNumberFormat="1" applyFont="1" applyFill="1" applyBorder="1" applyAlignment="1" applyProtection="1">
      <alignment horizontal="right" vertical="center" shrinkToFit="1"/>
    </xf>
    <xf numFmtId="179" fontId="10" fillId="0" borderId="3" xfId="4" applyNumberFormat="1" applyFont="1" applyFill="1" applyBorder="1" applyAlignment="1" applyProtection="1">
      <alignment horizontal="right" vertical="center" shrinkToFit="1"/>
    </xf>
    <xf numFmtId="177" fontId="10" fillId="0" borderId="8" xfId="0" applyNumberFormat="1" applyFont="1" applyBorder="1" applyAlignment="1">
      <alignment horizontal="center" vertical="center" shrinkToFit="1"/>
    </xf>
    <xf numFmtId="177" fontId="10" fillId="0" borderId="27" xfId="0" applyNumberFormat="1" applyFont="1" applyBorder="1" applyAlignment="1">
      <alignment horizontal="center" vertical="center" shrinkToFit="1"/>
    </xf>
    <xf numFmtId="177" fontId="10" fillId="0" borderId="4" xfId="0" applyNumberFormat="1" applyFont="1" applyBorder="1" applyAlignment="1">
      <alignment horizontal="center" vertical="center" shrinkToFit="1"/>
    </xf>
    <xf numFmtId="177" fontId="10" fillId="0" borderId="29" xfId="0" applyNumberFormat="1" applyFont="1" applyBorder="1" applyAlignment="1">
      <alignment horizontal="center" vertical="center" shrinkToFit="1"/>
    </xf>
    <xf numFmtId="177" fontId="10" fillId="0" borderId="6"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7" xfId="0" applyNumberFormat="1" applyFont="1" applyBorder="1" applyAlignment="1">
      <alignment horizontal="center" vertical="center" shrinkToFit="1"/>
    </xf>
    <xf numFmtId="184" fontId="10" fillId="0" borderId="1" xfId="0" applyNumberFormat="1" applyFont="1" applyBorder="1" applyAlignment="1">
      <alignment horizontal="right" vertical="center" shrinkToFit="1"/>
    </xf>
    <xf numFmtId="184" fontId="10" fillId="0" borderId="2" xfId="0" applyNumberFormat="1" applyFont="1" applyBorder="1" applyAlignment="1">
      <alignment horizontal="right" vertical="center" shrinkToFit="1"/>
    </xf>
    <xf numFmtId="184" fontId="10" fillId="0" borderId="3" xfId="0" applyNumberFormat="1" applyFont="1" applyBorder="1" applyAlignment="1">
      <alignment horizontal="right" vertical="center" shrinkToFit="1"/>
    </xf>
    <xf numFmtId="182" fontId="10" fillId="4" borderId="1" xfId="4" applyNumberFormat="1" applyFont="1" applyFill="1" applyBorder="1" applyAlignment="1" applyProtection="1">
      <alignment horizontal="center" vertical="center" shrinkToFit="1"/>
      <protection locked="0"/>
    </xf>
    <xf numFmtId="182" fontId="10" fillId="4" borderId="2" xfId="4" applyNumberFormat="1" applyFont="1" applyFill="1" applyBorder="1" applyAlignment="1" applyProtection="1">
      <alignment horizontal="center" vertical="center" shrinkToFit="1"/>
      <protection locked="0"/>
    </xf>
    <xf numFmtId="182" fontId="10" fillId="4" borderId="3" xfId="4" applyNumberFormat="1" applyFont="1" applyFill="1" applyBorder="1" applyAlignment="1" applyProtection="1">
      <alignment horizontal="center" vertical="center" shrinkToFit="1"/>
      <protection locked="0"/>
    </xf>
    <xf numFmtId="0" fontId="10" fillId="4" borderId="1" xfId="4" applyNumberFormat="1" applyFont="1" applyFill="1" applyBorder="1" applyAlignment="1" applyProtection="1">
      <alignment horizontal="center" vertical="center" shrinkToFit="1"/>
      <protection locked="0"/>
    </xf>
    <xf numFmtId="0" fontId="10" fillId="4" borderId="2" xfId="4" applyNumberFormat="1" applyFont="1" applyFill="1" applyBorder="1" applyAlignment="1" applyProtection="1">
      <alignment horizontal="center" vertical="center" shrinkToFit="1"/>
      <protection locked="0"/>
    </xf>
    <xf numFmtId="0" fontId="10" fillId="4" borderId="3" xfId="4" applyNumberFormat="1" applyFont="1" applyFill="1" applyBorder="1" applyAlignment="1" applyProtection="1">
      <alignment horizontal="center" vertical="center" shrinkToFit="1"/>
      <protection locked="0"/>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xf>
    <xf numFmtId="177" fontId="12" fillId="0" borderId="1" xfId="4" applyNumberFormat="1" applyFont="1" applyFill="1" applyBorder="1" applyAlignment="1" applyProtection="1">
      <alignment horizontal="center" vertical="center" wrapText="1" shrinkToFit="1"/>
    </xf>
    <xf numFmtId="177" fontId="12" fillId="0" borderId="2" xfId="4" applyNumberFormat="1" applyFont="1" applyFill="1" applyBorder="1" applyAlignment="1" applyProtection="1">
      <alignment horizontal="center" vertical="center" wrapText="1" shrinkToFit="1"/>
    </xf>
    <xf numFmtId="177" fontId="12" fillId="0" borderId="3" xfId="4" applyNumberFormat="1" applyFont="1" applyFill="1" applyBorder="1" applyAlignment="1" applyProtection="1">
      <alignment horizontal="center" vertical="center" wrapText="1" shrinkToFit="1"/>
    </xf>
    <xf numFmtId="177" fontId="10" fillId="0" borderId="1" xfId="0" applyNumberFormat="1" applyFont="1" applyBorder="1" applyAlignment="1">
      <alignment horizontal="center" vertical="center" shrinkToFit="1"/>
    </xf>
    <xf numFmtId="177" fontId="10" fillId="0" borderId="2" xfId="0" applyNumberFormat="1" applyFont="1" applyBorder="1" applyAlignment="1">
      <alignment horizontal="center" vertical="center" shrinkToFit="1"/>
    </xf>
    <xf numFmtId="177" fontId="10" fillId="0" borderId="3" xfId="0" applyNumberFormat="1" applyFont="1" applyBorder="1" applyAlignment="1">
      <alignment horizontal="center" vertical="center" shrinkToFit="1"/>
    </xf>
    <xf numFmtId="0" fontId="10" fillId="3" borderId="27" xfId="4" applyNumberFormat="1" applyFont="1" applyFill="1" applyBorder="1" applyAlignment="1" applyProtection="1">
      <alignment horizontal="center" vertical="center" shrinkToFit="1"/>
      <protection locked="0"/>
    </xf>
    <xf numFmtId="0" fontId="10" fillId="3" borderId="29" xfId="4" applyNumberFormat="1" applyFont="1" applyFill="1" applyBorder="1" applyAlignment="1" applyProtection="1">
      <alignment horizontal="center" vertical="center" shrinkToFit="1"/>
      <protection locked="0"/>
    </xf>
    <xf numFmtId="0" fontId="10" fillId="3" borderId="1" xfId="4" applyNumberFormat="1" applyFont="1" applyFill="1" applyBorder="1" applyAlignment="1" applyProtection="1">
      <alignment horizontal="center" vertical="center" shrinkToFit="1"/>
      <protection locked="0"/>
    </xf>
    <xf numFmtId="0" fontId="10" fillId="3" borderId="3" xfId="4" applyNumberFormat="1" applyFont="1" applyFill="1" applyBorder="1" applyAlignment="1" applyProtection="1">
      <alignment horizontal="center" vertical="center" shrinkToFit="1"/>
      <protection locked="0"/>
    </xf>
    <xf numFmtId="180" fontId="19" fillId="2" borderId="18" xfId="0" applyNumberFormat="1" applyFont="1" applyFill="1" applyBorder="1" applyAlignment="1">
      <alignment horizontal="center" vertical="center" wrapText="1"/>
    </xf>
    <xf numFmtId="180" fontId="19" fillId="2" borderId="17"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177" fontId="12" fillId="7" borderId="1" xfId="4" applyNumberFormat="1" applyFont="1" applyFill="1" applyBorder="1" applyAlignment="1" applyProtection="1">
      <alignment horizontal="left" vertical="center" wrapText="1" shrinkToFit="1"/>
      <protection locked="0"/>
    </xf>
    <xf numFmtId="177" fontId="12" fillId="7" borderId="2" xfId="4" applyNumberFormat="1" applyFont="1" applyFill="1" applyBorder="1" applyAlignment="1" applyProtection="1">
      <alignment horizontal="left" vertical="center" wrapText="1" shrinkToFit="1"/>
      <protection locked="0"/>
    </xf>
    <xf numFmtId="177" fontId="12" fillId="7" borderId="3" xfId="4" applyNumberFormat="1" applyFont="1" applyFill="1" applyBorder="1" applyAlignment="1" applyProtection="1">
      <alignment horizontal="left" vertical="center" wrapText="1" shrinkToFit="1"/>
      <protection locked="0"/>
    </xf>
    <xf numFmtId="182" fontId="10" fillId="4" borderId="27" xfId="4" applyNumberFormat="1" applyFont="1" applyFill="1" applyBorder="1" applyAlignment="1" applyProtection="1">
      <alignment horizontal="center" vertical="center" shrinkToFit="1"/>
      <protection locked="0"/>
    </xf>
    <xf numFmtId="182" fontId="10" fillId="4" borderId="29" xfId="4" applyNumberFormat="1" applyFont="1" applyFill="1" applyBorder="1" applyAlignment="1" applyProtection="1">
      <alignment horizontal="center" vertical="center" shrinkToFit="1"/>
      <protection locked="0"/>
    </xf>
    <xf numFmtId="0" fontId="10" fillId="2" borderId="8" xfId="0" applyFont="1" applyFill="1" applyBorder="1" applyAlignment="1">
      <alignment horizontal="center" vertical="center" shrinkToFit="1"/>
    </xf>
    <xf numFmtId="0" fontId="11" fillId="4" borderId="1"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180" fontId="11" fillId="2" borderId="8"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4" borderId="29" xfId="4" applyNumberFormat="1" applyFont="1" applyFill="1" applyBorder="1" applyAlignment="1" applyProtection="1">
      <alignment horizontal="center" vertical="center" shrinkToFit="1"/>
      <protection locked="0"/>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177" fontId="10" fillId="2" borderId="8" xfId="4" applyNumberFormat="1" applyFont="1" applyFill="1" applyBorder="1" applyAlignment="1" applyProtection="1">
      <alignment horizontal="center" vertical="center" shrinkToFi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80" fontId="11" fillId="2" borderId="1" xfId="0" applyNumberFormat="1" applyFont="1" applyFill="1" applyBorder="1" applyAlignment="1">
      <alignment horizontal="center" vertical="center" wrapText="1"/>
    </xf>
    <xf numFmtId="180" fontId="11" fillId="2" borderId="2" xfId="0" applyNumberFormat="1" applyFont="1" applyFill="1" applyBorder="1" applyAlignment="1">
      <alignment horizontal="center" vertical="center" wrapText="1"/>
    </xf>
    <xf numFmtId="180" fontId="11" fillId="2" borderId="3" xfId="0" applyNumberFormat="1" applyFont="1" applyFill="1" applyBorder="1" applyAlignment="1">
      <alignment horizontal="center" vertical="center" wrapText="1"/>
    </xf>
    <xf numFmtId="177" fontId="12" fillId="7" borderId="1" xfId="4" applyNumberFormat="1" applyFont="1" applyFill="1" applyBorder="1" applyAlignment="1" applyProtection="1">
      <alignment horizontal="center" vertical="center" wrapText="1" shrinkToFit="1"/>
      <protection locked="0"/>
    </xf>
    <xf numFmtId="177" fontId="12" fillId="7" borderId="2" xfId="4" applyNumberFormat="1" applyFont="1" applyFill="1" applyBorder="1" applyAlignment="1" applyProtection="1">
      <alignment horizontal="center" vertical="center" wrapText="1" shrinkToFit="1"/>
      <protection locked="0"/>
    </xf>
    <xf numFmtId="177" fontId="12" fillId="7" borderId="3" xfId="4" applyNumberFormat="1" applyFont="1" applyFill="1" applyBorder="1" applyAlignment="1" applyProtection="1">
      <alignment horizontal="center" vertical="center" wrapText="1" shrinkToFit="1"/>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8" fillId="0" borderId="44" xfId="6" applyFont="1" applyBorder="1" applyAlignment="1">
      <alignment horizontal="center" vertical="center"/>
    </xf>
    <xf numFmtId="0" fontId="8" fillId="0" borderId="42" xfId="6" applyFont="1" applyBorder="1" applyAlignment="1">
      <alignment horizontal="center" vertical="center"/>
    </xf>
    <xf numFmtId="179" fontId="8" fillId="2" borderId="43" xfId="6" applyNumberFormat="1" applyFont="1" applyFill="1" applyBorder="1" applyAlignment="1">
      <alignment horizontal="center" vertical="center" shrinkToFit="1"/>
    </xf>
    <xf numFmtId="0" fontId="8" fillId="0" borderId="41" xfId="6" applyFont="1" applyBorder="1" applyAlignment="1">
      <alignment horizontal="center" vertical="center"/>
    </xf>
    <xf numFmtId="0" fontId="14" fillId="0" borderId="0" xfId="6" applyFont="1" applyAlignment="1">
      <alignment horizontal="left" vertical="top" wrapText="1"/>
    </xf>
    <xf numFmtId="0" fontId="0" fillId="0" borderId="0" xfId="0" applyAlignment="1">
      <alignment horizontal="left" vertical="top" wrapText="1"/>
    </xf>
    <xf numFmtId="0" fontId="8" fillId="4" borderId="6" xfId="6" applyFont="1" applyFill="1" applyBorder="1" applyAlignment="1">
      <alignment horizontal="center" vertical="center" wrapText="1"/>
    </xf>
    <xf numFmtId="0" fontId="8" fillId="4" borderId="5" xfId="6" applyFont="1" applyFill="1" applyBorder="1" applyAlignment="1">
      <alignment horizontal="center" vertical="center" wrapText="1"/>
    </xf>
    <xf numFmtId="0" fontId="8" fillId="4" borderId="51" xfId="6" applyFont="1" applyFill="1" applyBorder="1" applyAlignment="1">
      <alignment horizontal="center" vertical="center" wrapText="1"/>
    </xf>
    <xf numFmtId="0" fontId="8" fillId="4" borderId="48" xfId="6" applyFont="1" applyFill="1" applyBorder="1" applyAlignment="1">
      <alignment horizontal="center" vertical="center" wrapText="1"/>
    </xf>
    <xf numFmtId="0" fontId="8" fillId="4" borderId="2"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8" fillId="4" borderId="1" xfId="6" applyFont="1" applyFill="1" applyBorder="1" applyAlignment="1">
      <alignment horizontal="center" vertical="center" wrapText="1"/>
    </xf>
    <xf numFmtId="179" fontId="8" fillId="4" borderId="18" xfId="6" applyNumberFormat="1" applyFont="1" applyFill="1" applyBorder="1" applyAlignment="1">
      <alignment horizontal="right" vertical="center" shrinkToFit="1"/>
    </xf>
    <xf numFmtId="179" fontId="8" fillId="4" borderId="47" xfId="6" applyNumberFormat="1" applyFont="1" applyFill="1" applyBorder="1" applyAlignment="1">
      <alignment horizontal="right" vertical="center" shrinkToFit="1"/>
    </xf>
    <xf numFmtId="179" fontId="8" fillId="4" borderId="46" xfId="6" applyNumberFormat="1" applyFont="1" applyFill="1" applyBorder="1" applyAlignment="1">
      <alignment horizontal="right" vertical="center" shrinkToFit="1"/>
    </xf>
    <xf numFmtId="0" fontId="8" fillId="4" borderId="45" xfId="6" applyFont="1" applyFill="1" applyBorder="1" applyAlignment="1">
      <alignment horizontal="center" vertical="center" wrapText="1"/>
    </xf>
    <xf numFmtId="0" fontId="8" fillId="4" borderId="49" xfId="6" applyFont="1" applyFill="1" applyBorder="1" applyAlignment="1">
      <alignment horizontal="center" vertical="center" wrapText="1"/>
    </xf>
    <xf numFmtId="0" fontId="8" fillId="4" borderId="17" xfId="6" applyFont="1" applyFill="1" applyBorder="1" applyAlignment="1">
      <alignment horizontal="center" vertical="center" wrapText="1"/>
    </xf>
    <xf numFmtId="179" fontId="8" fillId="4" borderId="17" xfId="6" applyNumberFormat="1" applyFont="1" applyFill="1" applyBorder="1" applyAlignment="1">
      <alignment horizontal="right" vertical="center" shrinkToFit="1"/>
    </xf>
    <xf numFmtId="179" fontId="8" fillId="4" borderId="50" xfId="6" applyNumberFormat="1" applyFont="1" applyFill="1" applyBorder="1" applyAlignment="1">
      <alignment horizontal="right" vertical="center" shrinkToFit="1"/>
    </xf>
    <xf numFmtId="179" fontId="8" fillId="4" borderId="49" xfId="6" applyNumberFormat="1" applyFont="1" applyFill="1" applyBorder="1" applyAlignment="1">
      <alignment horizontal="right" vertical="center" shrinkToFit="1"/>
    </xf>
    <xf numFmtId="179" fontId="8" fillId="2" borderId="52" xfId="6" applyNumberFormat="1" applyFont="1" applyFill="1" applyBorder="1" applyAlignment="1">
      <alignment horizontal="right" vertical="center" shrinkToFit="1"/>
    </xf>
    <xf numFmtId="179" fontId="8" fillId="7" borderId="3" xfId="6" applyNumberFormat="1" applyFont="1" applyFill="1" applyBorder="1" applyAlignment="1" applyProtection="1">
      <alignment horizontal="right" vertical="center" shrinkToFit="1"/>
    </xf>
    <xf numFmtId="179" fontId="8" fillId="7" borderId="8" xfId="6" applyNumberFormat="1" applyFont="1" applyFill="1" applyBorder="1" applyAlignment="1" applyProtection="1">
      <alignment horizontal="right" vertical="center" shrinkToFit="1"/>
    </xf>
    <xf numFmtId="0" fontId="14" fillId="0" borderId="8" xfId="6"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38" fontId="8" fillId="2" borderId="19" xfId="4" applyFont="1" applyFill="1" applyBorder="1" applyAlignment="1" applyProtection="1">
      <alignment horizontal="right" vertical="center" wrapText="1"/>
    </xf>
    <xf numFmtId="38" fontId="8" fillId="2" borderId="20" xfId="4" applyFont="1" applyFill="1" applyBorder="1" applyAlignment="1" applyProtection="1">
      <alignment horizontal="righ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38" fontId="8" fillId="2" borderId="14" xfId="4" applyFont="1" applyFill="1" applyBorder="1" applyAlignment="1" applyProtection="1">
      <alignment horizontal="right" vertical="center" wrapText="1"/>
    </xf>
    <xf numFmtId="38" fontId="8" fillId="2" borderId="15" xfId="4" applyFont="1" applyFill="1" applyBorder="1" applyAlignment="1" applyProtection="1">
      <alignment horizontal="right" vertical="center" wrapText="1"/>
    </xf>
    <xf numFmtId="0" fontId="8" fillId="0" borderId="52" xfId="6" applyFont="1" applyBorder="1" applyAlignment="1">
      <alignment horizontal="center" vertical="center"/>
    </xf>
    <xf numFmtId="0" fontId="8" fillId="0" borderId="3" xfId="6" applyFont="1" applyBorder="1" applyAlignment="1">
      <alignment horizontal="center" vertical="center"/>
    </xf>
    <xf numFmtId="180" fontId="8" fillId="2" borderId="5" xfId="0" applyNumberFormat="1" applyFont="1" applyFill="1" applyBorder="1" applyAlignment="1" applyProtection="1">
      <alignment horizontal="left" vertical="center" shrinkToFit="1"/>
    </xf>
    <xf numFmtId="180" fontId="0" fillId="2" borderId="5" xfId="0" applyNumberFormat="1" applyFill="1" applyBorder="1" applyAlignment="1" applyProtection="1">
      <alignment horizontal="left" vertical="center" shrinkToFit="1"/>
    </xf>
    <xf numFmtId="0" fontId="8" fillId="0" borderId="0" xfId="0" applyFont="1" applyAlignment="1">
      <alignment horizontal="left" vertical="center" wrapText="1"/>
    </xf>
    <xf numFmtId="38" fontId="8" fillId="2" borderId="1" xfId="4" applyFont="1" applyFill="1" applyBorder="1" applyAlignment="1" applyProtection="1">
      <alignment horizontal="right" vertical="center" wrapText="1"/>
    </xf>
    <xf numFmtId="38" fontId="8" fillId="2" borderId="2" xfId="4" applyFont="1" applyFill="1" applyBorder="1" applyAlignment="1" applyProtection="1">
      <alignment horizontal="right" vertical="center" wrapText="1"/>
    </xf>
    <xf numFmtId="185" fontId="8" fillId="2" borderId="0" xfId="0" applyNumberFormat="1" applyFont="1" applyFill="1" applyAlignment="1" applyProtection="1">
      <alignment horizontal="left" vertical="center" shrinkToFit="1"/>
    </xf>
    <xf numFmtId="0" fontId="8" fillId="5" borderId="0" xfId="0" applyFont="1" applyFill="1" applyAlignment="1" applyProtection="1">
      <alignment horizontal="center" vertical="center"/>
      <protection locked="0"/>
    </xf>
    <xf numFmtId="177" fontId="10" fillId="0" borderId="23" xfId="0" applyNumberFormat="1" applyFont="1" applyBorder="1" applyAlignment="1">
      <alignment horizontal="center" vertical="center" shrinkToFit="1"/>
    </xf>
    <xf numFmtId="177" fontId="10" fillId="0" borderId="24" xfId="0" applyNumberFormat="1" applyFont="1" applyBorder="1" applyAlignment="1">
      <alignment horizontal="center" vertical="center" shrinkToFit="1"/>
    </xf>
    <xf numFmtId="177" fontId="10" fillId="0" borderId="25" xfId="0" applyNumberFormat="1" applyFont="1" applyBorder="1" applyAlignment="1">
      <alignment horizontal="center" vertical="center" shrinkToFit="1"/>
    </xf>
    <xf numFmtId="0" fontId="19" fillId="0" borderId="4" xfId="0" applyFont="1" applyBorder="1" applyAlignment="1">
      <alignment horizontal="left" vertical="center" wrapText="1" shrinkToFit="1"/>
    </xf>
    <xf numFmtId="0" fontId="22" fillId="10" borderId="33" xfId="0" applyFont="1" applyFill="1" applyBorder="1" applyAlignment="1" applyProtection="1">
      <alignment horizontal="centerContinuous" vertical="center" wrapText="1"/>
    </xf>
    <xf numFmtId="0" fontId="22" fillId="10" borderId="34" xfId="0" applyFont="1" applyFill="1" applyBorder="1" applyAlignment="1" applyProtection="1">
      <alignment horizontal="centerContinuous" vertical="center" wrapText="1"/>
    </xf>
    <xf numFmtId="0" fontId="22" fillId="10" borderId="35" xfId="0" applyFont="1" applyFill="1" applyBorder="1" applyAlignment="1" applyProtection="1">
      <alignment horizontal="centerContinuous" vertical="center" wrapText="1"/>
    </xf>
    <xf numFmtId="0" fontId="22" fillId="10" borderId="36" xfId="0" applyFont="1" applyFill="1" applyBorder="1" applyAlignment="1" applyProtection="1">
      <alignment horizontal="center" vertical="center" wrapText="1"/>
    </xf>
    <xf numFmtId="0" fontId="22" fillId="10" borderId="31" xfId="0" applyFont="1" applyFill="1" applyBorder="1" applyAlignment="1" applyProtection="1">
      <alignment horizontal="center" vertical="center" wrapText="1"/>
    </xf>
    <xf numFmtId="0" fontId="22" fillId="10" borderId="37" xfId="0" applyFont="1" applyFill="1" applyBorder="1" applyAlignment="1" applyProtection="1">
      <alignment horizontal="center" vertical="center" wrapText="1"/>
    </xf>
    <xf numFmtId="0" fontId="22" fillId="10" borderId="38" xfId="0" applyFont="1" applyFill="1" applyBorder="1" applyAlignment="1" applyProtection="1">
      <alignment vertical="top" wrapText="1"/>
    </xf>
    <xf numFmtId="0" fontId="22" fillId="9" borderId="31" xfId="0" applyFont="1" applyFill="1" applyBorder="1" applyAlignment="1" applyProtection="1">
      <alignment horizontal="center" vertical="center" wrapText="1"/>
    </xf>
    <xf numFmtId="0" fontId="22" fillId="9" borderId="37" xfId="0" applyFont="1" applyFill="1" applyBorder="1" applyAlignment="1" applyProtection="1">
      <alignment horizontal="center" vertical="center" wrapText="1"/>
    </xf>
    <xf numFmtId="0" fontId="22" fillId="10" borderId="30" xfId="0" applyFont="1" applyFill="1" applyBorder="1" applyAlignment="1" applyProtection="1">
      <alignment vertical="top" wrapText="1"/>
    </xf>
    <xf numFmtId="0" fontId="22" fillId="10" borderId="30" xfId="0" applyFont="1" applyFill="1" applyBorder="1" applyAlignment="1" applyProtection="1">
      <alignment horizontal="center" vertical="top" wrapText="1"/>
    </xf>
    <xf numFmtId="0" fontId="22" fillId="9" borderId="32" xfId="0" applyFont="1" applyFill="1" applyBorder="1" applyAlignment="1" applyProtection="1">
      <alignment horizontal="center" vertical="center" wrapText="1"/>
    </xf>
    <xf numFmtId="0" fontId="22" fillId="10" borderId="6" xfId="0" applyFont="1" applyFill="1" applyBorder="1" applyAlignment="1" applyProtection="1">
      <alignment vertical="top" wrapText="1"/>
    </xf>
    <xf numFmtId="0" fontId="22" fillId="9" borderId="39" xfId="0" applyFont="1" applyFill="1" applyBorder="1" applyAlignment="1" applyProtection="1">
      <alignment horizontal="center" vertical="center" wrapText="1"/>
    </xf>
    <xf numFmtId="0" fontId="22" fillId="9" borderId="40" xfId="0" applyFont="1" applyFill="1" applyBorder="1" applyAlignment="1" applyProtection="1">
      <alignment horizontal="center" vertical="center" wrapText="1"/>
    </xf>
  </cellXfs>
  <cellStyles count="13">
    <cellStyle name="パーセント 2" xfId="2" xr:uid="{00000000-0005-0000-0000-000000000000}"/>
    <cellStyle name="ハイパーリンク" xfId="12" builtinId="8"/>
    <cellStyle name="桁区切り" xfId="4" builtinId="6"/>
    <cellStyle name="桁区切り 2" xfId="1" xr:uid="{00000000-0005-0000-0000-000003000000}"/>
    <cellStyle name="桁区切り 3" xfId="8" xr:uid="{00000000-0005-0000-0000-000004000000}"/>
    <cellStyle name="桁区切り 3 2" xfId="11" xr:uid="{00000000-0005-0000-0000-000005000000}"/>
    <cellStyle name="標準" xfId="0" builtinId="0"/>
    <cellStyle name="標準 2" xfId="3" xr:uid="{00000000-0005-0000-0000-000007000000}"/>
    <cellStyle name="標準 2 2 2" xfId="5" xr:uid="{00000000-0005-0000-0000-000008000000}"/>
    <cellStyle name="標準 3" xfId="6" xr:uid="{00000000-0005-0000-0000-000009000000}"/>
    <cellStyle name="標準 4" xfId="7" xr:uid="{00000000-0005-0000-0000-00000A000000}"/>
    <cellStyle name="標準 4 2" xfId="10" xr:uid="{00000000-0005-0000-0000-00000B000000}"/>
    <cellStyle name="標準 5" xfId="9" xr:uid="{00000000-0005-0000-0000-00000C000000}"/>
  </cellStyles>
  <dxfs count="11">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FFFF"/>
      <color rgb="FFCDFFFF"/>
      <color rgb="FFFFFFCC"/>
      <color rgb="FFCCFF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133351</xdr:colOff>
      <xdr:row>39</xdr:row>
      <xdr:rowOff>76200</xdr:rowOff>
    </xdr:from>
    <xdr:ext cx="4248150" cy="34436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9151" y="10906125"/>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「申請書（</a:t>
          </a:r>
          <a:r>
            <a:rPr kumimoji="1" lang="en-US" altLang="ja-JP" sz="1100" b="1"/>
            <a:t>6</a:t>
          </a:r>
          <a:r>
            <a:rPr kumimoji="1" lang="ja-JP" altLang="en-US" sz="1100" b="1"/>
            <a:t>申請額一覧、</a:t>
          </a:r>
          <a:r>
            <a:rPr kumimoji="1" lang="en-US" altLang="ja-JP" sz="1100" b="1"/>
            <a:t>7</a:t>
          </a:r>
          <a:r>
            <a:rPr kumimoji="1" lang="ja-JP" altLang="en-US" sz="1100" b="1"/>
            <a:t>利用者負担一覧表） 」シートに続きます。</a:t>
          </a:r>
        </a:p>
      </xdr:txBody>
    </xdr:sp>
    <xdr:clientData/>
  </xdr:oneCellAnchor>
  <xdr:twoCellAnchor>
    <xdr:from>
      <xdr:col>7</xdr:col>
      <xdr:colOff>523876</xdr:colOff>
      <xdr:row>0</xdr:row>
      <xdr:rowOff>47625</xdr:rowOff>
    </xdr:from>
    <xdr:to>
      <xdr:col>8</xdr:col>
      <xdr:colOff>668949</xdr:colOff>
      <xdr:row>1</xdr:row>
      <xdr:rowOff>169984</xdr:rowOff>
    </xdr:to>
    <xdr:sp macro="" textlink="">
      <xdr:nvSpPr>
        <xdr:cNvPr id="3" name="角丸四角形 11">
          <a:extLst>
            <a:ext uri="{FF2B5EF4-FFF2-40B4-BE49-F238E27FC236}">
              <a16:creationId xmlns:a16="http://schemas.microsoft.com/office/drawing/2014/main" id="{B87BEFFD-2A37-4D17-AAE8-059E73B91C0E}"/>
            </a:ext>
          </a:extLst>
        </xdr:cNvPr>
        <xdr:cNvSpPr/>
      </xdr:nvSpPr>
      <xdr:spPr>
        <a:xfrm>
          <a:off x="10020301" y="47625"/>
          <a:ext cx="1088048" cy="293809"/>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40</xdr:col>
      <xdr:colOff>102741</xdr:colOff>
      <xdr:row>1</xdr:row>
      <xdr:rowOff>128426</xdr:rowOff>
    </xdr:from>
    <xdr:ext cx="4248150" cy="34436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92921" y="316786"/>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「入力シート 」（一つ左のシート）へご入力ください。</a:t>
          </a:r>
        </a:p>
      </xdr:txBody>
    </xdr:sp>
    <xdr:clientData/>
  </xdr:oneCellAnchor>
  <xdr:oneCellAnchor>
    <xdr:from>
      <xdr:col>39</xdr:col>
      <xdr:colOff>150890</xdr:colOff>
      <xdr:row>29</xdr:row>
      <xdr:rowOff>480964</xdr:rowOff>
    </xdr:from>
    <xdr:ext cx="1545981" cy="644771"/>
    <xdr:sp macro="" textlink="">
      <xdr:nvSpPr>
        <xdr:cNvPr id="3" name="テキスト ボックス 2">
          <a:extLst>
            <a:ext uri="{FF2B5EF4-FFF2-40B4-BE49-F238E27FC236}">
              <a16:creationId xmlns:a16="http://schemas.microsoft.com/office/drawing/2014/main" id="{CD291889-2365-405E-9BBE-864E44BE2CE5}"/>
            </a:ext>
          </a:extLst>
        </xdr:cNvPr>
        <xdr:cNvSpPr txBox="1"/>
      </xdr:nvSpPr>
      <xdr:spPr>
        <a:xfrm>
          <a:off x="6799529" y="6205395"/>
          <a:ext cx="1545981" cy="644771"/>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3</a:t>
          </a:r>
          <a:r>
            <a:rPr kumimoji="1" lang="ja-JP" altLang="en-US" sz="900"/>
            <a:t>　事業の収入及び支出予定については、</a:t>
          </a:r>
          <a:r>
            <a:rPr kumimoji="1" lang="en-US" altLang="ja-JP" sz="900"/>
            <a:t>Q&amp;A5-2</a:t>
          </a:r>
          <a:r>
            <a:rPr kumimoji="1" lang="ja-JP" altLang="en-US" sz="900"/>
            <a:t>をご覧ください。</a:t>
          </a:r>
          <a:endParaRPr kumimoji="1" lang="en-US" altLang="ja-JP" sz="900"/>
        </a:p>
      </xdr:txBody>
    </xdr:sp>
    <xdr:clientData/>
  </xdr:oneCellAnchor>
  <xdr:twoCellAnchor>
    <xdr:from>
      <xdr:col>33</xdr:col>
      <xdr:colOff>84876</xdr:colOff>
      <xdr:row>0</xdr:row>
      <xdr:rowOff>103737</xdr:rowOff>
    </xdr:from>
    <xdr:to>
      <xdr:col>37</xdr:col>
      <xdr:colOff>160539</xdr:colOff>
      <xdr:row>1</xdr:row>
      <xdr:rowOff>142257</xdr:rowOff>
    </xdr:to>
    <xdr:sp macro="" textlink="">
      <xdr:nvSpPr>
        <xdr:cNvPr id="4" name="角丸四角形 11">
          <a:extLst>
            <a:ext uri="{FF2B5EF4-FFF2-40B4-BE49-F238E27FC236}">
              <a16:creationId xmlns:a16="http://schemas.microsoft.com/office/drawing/2014/main" id="{0BD284D9-D604-4DB2-A681-B156901246EB}"/>
            </a:ext>
          </a:extLst>
        </xdr:cNvPr>
        <xdr:cNvSpPr/>
      </xdr:nvSpPr>
      <xdr:spPr>
        <a:xfrm>
          <a:off x="5715000" y="103737"/>
          <a:ext cx="754673" cy="227134"/>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243393</xdr:colOff>
      <xdr:row>51</xdr:row>
      <xdr:rowOff>123533</xdr:rowOff>
    </xdr:from>
    <xdr:ext cx="4292412" cy="69272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537355" y="10611816"/>
          <a:ext cx="4292412" cy="692727"/>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申請書のシートはこれで以上となります。</a:t>
          </a:r>
          <a:endParaRPr kumimoji="1" lang="en-US" altLang="ja-JP" sz="1100" b="1"/>
        </a:p>
        <a:p>
          <a:pPr algn="ctr"/>
          <a:r>
            <a:rPr kumimoji="1" lang="ja-JP" altLang="en-US" sz="1100" b="1"/>
            <a:t>（２０施設・事業所以上ある場合は、次のシートへお進みください。）</a:t>
          </a:r>
        </a:p>
      </xdr:txBody>
    </xdr:sp>
    <xdr:clientData/>
  </xdr:oneCellAnchor>
  <xdr:twoCellAnchor>
    <xdr:from>
      <xdr:col>19</xdr:col>
      <xdr:colOff>305519</xdr:colOff>
      <xdr:row>0</xdr:row>
      <xdr:rowOff>134788</xdr:rowOff>
    </xdr:from>
    <xdr:to>
      <xdr:col>20</xdr:col>
      <xdr:colOff>458140</xdr:colOff>
      <xdr:row>1</xdr:row>
      <xdr:rowOff>249808</xdr:rowOff>
    </xdr:to>
    <xdr:sp macro="" textlink="">
      <xdr:nvSpPr>
        <xdr:cNvPr id="2" name="角丸四角形 14">
          <a:extLst>
            <a:ext uri="{FF2B5EF4-FFF2-40B4-BE49-F238E27FC236}">
              <a16:creationId xmlns:a16="http://schemas.microsoft.com/office/drawing/2014/main" id="{369F0770-F27B-4172-9D14-B95A5B563B34}"/>
            </a:ext>
          </a:extLst>
        </xdr:cNvPr>
        <xdr:cNvSpPr/>
      </xdr:nvSpPr>
      <xdr:spPr>
        <a:xfrm>
          <a:off x="7197665" y="134788"/>
          <a:ext cx="754673" cy="285751"/>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47626</xdr:colOff>
      <xdr:row>6</xdr:row>
      <xdr:rowOff>76200</xdr:rowOff>
    </xdr:from>
    <xdr:to>
      <xdr:col>19</xdr:col>
      <xdr:colOff>409575</xdr:colOff>
      <xdr:row>7</xdr:row>
      <xdr:rowOff>170100</xdr:rowOff>
    </xdr:to>
    <xdr:sp macro="" textlink="">
      <xdr:nvSpPr>
        <xdr:cNvPr id="3" name="四角形: 角を丸くする 2">
          <a:extLst>
            <a:ext uri="{FF2B5EF4-FFF2-40B4-BE49-F238E27FC236}">
              <a16:creationId xmlns:a16="http://schemas.microsoft.com/office/drawing/2014/main" id="{F1009ECC-ADA2-D729-B539-AB35DF782EE9}"/>
            </a:ext>
          </a:extLst>
        </xdr:cNvPr>
        <xdr:cNvSpPr/>
      </xdr:nvSpPr>
      <xdr:spPr>
        <a:xfrm>
          <a:off x="47626" y="1724025"/>
          <a:ext cx="7229474" cy="28440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例１　入所施設が他のサービスを行っている場合（入所者以外の通所者あり・空床型短期入所あり）</a:t>
          </a:r>
        </a:p>
      </xdr:txBody>
    </xdr:sp>
    <xdr:clientData/>
  </xdr:twoCellAnchor>
  <xdr:twoCellAnchor>
    <xdr:from>
      <xdr:col>0</xdr:col>
      <xdr:colOff>47625</xdr:colOff>
      <xdr:row>11</xdr:row>
      <xdr:rowOff>76200</xdr:rowOff>
    </xdr:from>
    <xdr:to>
      <xdr:col>12</xdr:col>
      <xdr:colOff>114299</xdr:colOff>
      <xdr:row>12</xdr:row>
      <xdr:rowOff>171450</xdr:rowOff>
    </xdr:to>
    <xdr:sp macro="" textlink="">
      <xdr:nvSpPr>
        <xdr:cNvPr id="4" name="四角形: 角を丸くする 3">
          <a:extLst>
            <a:ext uri="{FF2B5EF4-FFF2-40B4-BE49-F238E27FC236}">
              <a16:creationId xmlns:a16="http://schemas.microsoft.com/office/drawing/2014/main" id="{5F07CDD0-72BE-4E28-9BEA-FCBE1CD1C2AC}"/>
            </a:ext>
          </a:extLst>
        </xdr:cNvPr>
        <xdr:cNvSpPr/>
      </xdr:nvSpPr>
      <xdr:spPr>
        <a:xfrm>
          <a:off x="47625" y="2676525"/>
          <a:ext cx="4819649" cy="28575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例２　生活介護と就労継続支援Ｂ型を行っている多機能型事業所</a:t>
          </a:r>
        </a:p>
      </xdr:txBody>
    </xdr:sp>
    <xdr:clientData/>
  </xdr:twoCellAnchor>
  <xdr:twoCellAnchor>
    <xdr:from>
      <xdr:col>0</xdr:col>
      <xdr:colOff>47624</xdr:colOff>
      <xdr:row>15</xdr:row>
      <xdr:rowOff>66675</xdr:rowOff>
    </xdr:from>
    <xdr:to>
      <xdr:col>19</xdr:col>
      <xdr:colOff>257174</xdr:colOff>
      <xdr:row>16</xdr:row>
      <xdr:rowOff>161925</xdr:rowOff>
    </xdr:to>
    <xdr:sp macro="" textlink="">
      <xdr:nvSpPr>
        <xdr:cNvPr id="7" name="四角形: 角を丸くする 6">
          <a:extLst>
            <a:ext uri="{FF2B5EF4-FFF2-40B4-BE49-F238E27FC236}">
              <a16:creationId xmlns:a16="http://schemas.microsoft.com/office/drawing/2014/main" id="{FA135B4F-F951-4181-9260-92C5DEC154D6}"/>
            </a:ext>
          </a:extLst>
        </xdr:cNvPr>
        <xdr:cNvSpPr/>
      </xdr:nvSpPr>
      <xdr:spPr>
        <a:xfrm>
          <a:off x="47624" y="3429000"/>
          <a:ext cx="7077075" cy="28575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例３　児童発達支援と放課後等デイサービスを行っている多機能型事業所（多機能型の特例あり）</a:t>
          </a:r>
        </a:p>
      </xdr:txBody>
    </xdr:sp>
    <xdr:clientData/>
  </xdr:twoCellAnchor>
  <xdr:twoCellAnchor>
    <xdr:from>
      <xdr:col>0</xdr:col>
      <xdr:colOff>47623</xdr:colOff>
      <xdr:row>19</xdr:row>
      <xdr:rowOff>66675</xdr:rowOff>
    </xdr:from>
    <xdr:to>
      <xdr:col>20</xdr:col>
      <xdr:colOff>295274</xdr:colOff>
      <xdr:row>20</xdr:row>
      <xdr:rowOff>161925</xdr:rowOff>
    </xdr:to>
    <xdr:sp macro="" textlink="">
      <xdr:nvSpPr>
        <xdr:cNvPr id="8" name="四角形: 角を丸くする 7">
          <a:extLst>
            <a:ext uri="{FF2B5EF4-FFF2-40B4-BE49-F238E27FC236}">
              <a16:creationId xmlns:a16="http://schemas.microsoft.com/office/drawing/2014/main" id="{D1127A87-AC3E-49B0-B626-CAD9EF88B8A4}"/>
            </a:ext>
          </a:extLst>
        </xdr:cNvPr>
        <xdr:cNvSpPr/>
      </xdr:nvSpPr>
      <xdr:spPr>
        <a:xfrm>
          <a:off x="47623" y="4191000"/>
          <a:ext cx="7715251" cy="28575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例４　重症心身障害児を主とした児童発達支援・放課後等デイサービスを一体的に行っている多機能型事業所</a:t>
          </a:r>
        </a:p>
      </xdr:txBody>
    </xdr:sp>
    <xdr:clientData/>
  </xdr:twoCellAnchor>
  <xdr:twoCellAnchor>
    <xdr:from>
      <xdr:col>17</xdr:col>
      <xdr:colOff>0</xdr:colOff>
      <xdr:row>10</xdr:row>
      <xdr:rowOff>19050</xdr:rowOff>
    </xdr:from>
    <xdr:to>
      <xdr:col>20</xdr:col>
      <xdr:colOff>561975</xdr:colOff>
      <xdr:row>15</xdr:row>
      <xdr:rowOff>57150</xdr:rowOff>
    </xdr:to>
    <xdr:sp macro="" textlink="">
      <xdr:nvSpPr>
        <xdr:cNvPr id="9" name="四角形: 角を丸くする 8">
          <a:extLst>
            <a:ext uri="{FF2B5EF4-FFF2-40B4-BE49-F238E27FC236}">
              <a16:creationId xmlns:a16="http://schemas.microsoft.com/office/drawing/2014/main" id="{42A8D7AE-F01F-4A7F-AEA0-1FBAFFB4A1C3}"/>
            </a:ext>
          </a:extLst>
        </xdr:cNvPr>
        <xdr:cNvSpPr/>
      </xdr:nvSpPr>
      <xdr:spPr>
        <a:xfrm>
          <a:off x="6267450" y="2428875"/>
          <a:ext cx="1762125" cy="990600"/>
        </a:xfrm>
        <a:prstGeom prst="round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tx1"/>
              </a:solidFill>
              <a:latin typeface="ＭＳ ゴシック" panose="020B0609070205080204" pitchFamily="49" charset="-128"/>
              <a:ea typeface="ＭＳ ゴシック" panose="020B0609070205080204" pitchFamily="49" charset="-128"/>
            </a:rPr>
            <a:t>記入例では例示のため行を空けていますが、申請時は、上から詰めてご記載ください。</a:t>
          </a:r>
        </a:p>
      </xdr:txBody>
    </xdr:sp>
    <xdr:clientData/>
  </xdr:twoCellAnchor>
  <xdr:twoCellAnchor>
    <xdr:from>
      <xdr:col>1</xdr:col>
      <xdr:colOff>28575</xdr:colOff>
      <xdr:row>33</xdr:row>
      <xdr:rowOff>161929</xdr:rowOff>
    </xdr:from>
    <xdr:to>
      <xdr:col>7</xdr:col>
      <xdr:colOff>533400</xdr:colOff>
      <xdr:row>35</xdr:row>
      <xdr:rowOff>42866</xdr:rowOff>
    </xdr:to>
    <xdr:sp macro="" textlink="">
      <xdr:nvSpPr>
        <xdr:cNvPr id="10" name="右中かっこ 9">
          <a:extLst>
            <a:ext uri="{FF2B5EF4-FFF2-40B4-BE49-F238E27FC236}">
              <a16:creationId xmlns:a16="http://schemas.microsoft.com/office/drawing/2014/main" id="{7F608566-8E18-E256-2BF2-038C71D7993A}"/>
            </a:ext>
          </a:extLst>
        </xdr:cNvPr>
        <xdr:cNvSpPr/>
      </xdr:nvSpPr>
      <xdr:spPr>
        <a:xfrm rot="5400000">
          <a:off x="1888331" y="5331623"/>
          <a:ext cx="261937" cy="35052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33</xdr:row>
      <xdr:rowOff>161925</xdr:rowOff>
    </xdr:from>
    <xdr:to>
      <xdr:col>19</xdr:col>
      <xdr:colOff>542925</xdr:colOff>
      <xdr:row>35</xdr:row>
      <xdr:rowOff>42862</xdr:rowOff>
    </xdr:to>
    <xdr:sp macro="" textlink="">
      <xdr:nvSpPr>
        <xdr:cNvPr id="11" name="右中かっこ 10">
          <a:extLst>
            <a:ext uri="{FF2B5EF4-FFF2-40B4-BE49-F238E27FC236}">
              <a16:creationId xmlns:a16="http://schemas.microsoft.com/office/drawing/2014/main" id="{189B33E2-92F2-460D-9B8E-9EF8E2600C5C}"/>
            </a:ext>
          </a:extLst>
        </xdr:cNvPr>
        <xdr:cNvSpPr/>
      </xdr:nvSpPr>
      <xdr:spPr>
        <a:xfrm rot="5400000">
          <a:off x="5526881" y="5331619"/>
          <a:ext cx="261937" cy="35052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323850</xdr:colOff>
      <xdr:row>35</xdr:row>
      <xdr:rowOff>104775</xdr:rowOff>
    </xdr:from>
    <xdr:to>
      <xdr:col>7</xdr:col>
      <xdr:colOff>66675</xdr:colOff>
      <xdr:row>37</xdr:row>
      <xdr:rowOff>9525</xdr:rowOff>
    </xdr:to>
    <xdr:sp macro="" textlink="">
      <xdr:nvSpPr>
        <xdr:cNvPr id="12" name="四角形: 角を丸くする 11">
          <a:extLst>
            <a:ext uri="{FF2B5EF4-FFF2-40B4-BE49-F238E27FC236}">
              <a16:creationId xmlns:a16="http://schemas.microsoft.com/office/drawing/2014/main" id="{6C2B42D7-27DB-40ED-B50E-5887EE5FB25D}"/>
            </a:ext>
          </a:extLst>
        </xdr:cNvPr>
        <xdr:cNvSpPr/>
      </xdr:nvSpPr>
      <xdr:spPr>
        <a:xfrm>
          <a:off x="561975" y="7277100"/>
          <a:ext cx="2743200" cy="285750"/>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chemeClr val="tx1"/>
              </a:solidFill>
              <a:latin typeface="ＭＳ ゴシック" panose="020B0609070205080204" pitchFamily="49" charset="-128"/>
              <a:ea typeface="ＭＳ ゴシック" panose="020B0609070205080204" pitchFamily="49" charset="-128"/>
            </a:rPr>
            <a:t>物価高騰による影響を受ける前の額</a:t>
          </a:r>
        </a:p>
      </xdr:txBody>
    </xdr:sp>
    <xdr:clientData/>
  </xdr:twoCellAnchor>
  <xdr:twoCellAnchor>
    <xdr:from>
      <xdr:col>8</xdr:col>
      <xdr:colOff>104775</xdr:colOff>
      <xdr:row>35</xdr:row>
      <xdr:rowOff>104775</xdr:rowOff>
    </xdr:from>
    <xdr:to>
      <xdr:col>20</xdr:col>
      <xdr:colOff>123825</xdr:colOff>
      <xdr:row>37</xdr:row>
      <xdr:rowOff>9525</xdr:rowOff>
    </xdr:to>
    <xdr:sp macro="" textlink="">
      <xdr:nvSpPr>
        <xdr:cNvPr id="13" name="四角形: 角を丸くする 12">
          <a:extLst>
            <a:ext uri="{FF2B5EF4-FFF2-40B4-BE49-F238E27FC236}">
              <a16:creationId xmlns:a16="http://schemas.microsoft.com/office/drawing/2014/main" id="{C014DC90-E194-4961-ACF1-DB7711E3F383}"/>
            </a:ext>
          </a:extLst>
        </xdr:cNvPr>
        <xdr:cNvSpPr/>
      </xdr:nvSpPr>
      <xdr:spPr>
        <a:xfrm>
          <a:off x="3943350" y="7277100"/>
          <a:ext cx="3648075" cy="285750"/>
        </a:xfrm>
        <a:prstGeom prst="round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chemeClr val="tx1"/>
              </a:solidFill>
              <a:latin typeface="ＭＳ ゴシック" panose="020B0609070205080204" pitchFamily="49" charset="-128"/>
              <a:ea typeface="ＭＳ ゴシック" panose="020B0609070205080204" pitchFamily="49" charset="-128"/>
            </a:rPr>
            <a:t>物価高騰による影響を受けている申請日時点の額</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228153</xdr:colOff>
      <xdr:row>52</xdr:row>
      <xdr:rowOff>114188</xdr:rowOff>
    </xdr:from>
    <xdr:ext cx="2814204" cy="692727"/>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64573" y="10439288"/>
          <a:ext cx="2814204" cy="692727"/>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申請書のシートはこれで以上となります。</a:t>
          </a:r>
          <a:endParaRPr kumimoji="1" lang="en-US" altLang="ja-JP" sz="1100" b="1"/>
        </a:p>
        <a:p>
          <a:pPr algn="ctr"/>
          <a:r>
            <a:rPr kumimoji="1" lang="ja-JP" altLang="en-US" sz="1100" b="1"/>
            <a:t>（次のシートからは実績報告書です。）</a:t>
          </a:r>
        </a:p>
      </xdr:txBody>
    </xdr:sp>
    <xdr:clientData/>
  </xdr:oneCellAnchor>
  <xdr:twoCellAnchor>
    <xdr:from>
      <xdr:col>19</xdr:col>
      <xdr:colOff>314325</xdr:colOff>
      <xdr:row>0</xdr:row>
      <xdr:rowOff>123825</xdr:rowOff>
    </xdr:from>
    <xdr:to>
      <xdr:col>20</xdr:col>
      <xdr:colOff>468923</xdr:colOff>
      <xdr:row>1</xdr:row>
      <xdr:rowOff>238126</xdr:rowOff>
    </xdr:to>
    <xdr:sp macro="" textlink="">
      <xdr:nvSpPr>
        <xdr:cNvPr id="2" name="角丸四角形 14">
          <a:extLst>
            <a:ext uri="{FF2B5EF4-FFF2-40B4-BE49-F238E27FC236}">
              <a16:creationId xmlns:a16="http://schemas.microsoft.com/office/drawing/2014/main" id="{AD4CD790-EFA6-4C9C-8EE6-5F494686640E}"/>
            </a:ext>
          </a:extLst>
        </xdr:cNvPr>
        <xdr:cNvSpPr/>
      </xdr:nvSpPr>
      <xdr:spPr>
        <a:xfrm>
          <a:off x="7181850" y="123825"/>
          <a:ext cx="754673" cy="285751"/>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51289</xdr:colOff>
      <xdr:row>40</xdr:row>
      <xdr:rowOff>7327</xdr:rowOff>
    </xdr:from>
    <xdr:ext cx="1641231" cy="344365"/>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451589" y="7036777"/>
          <a:ext cx="1641231"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次のシートに続きます。</a:t>
          </a:r>
        </a:p>
      </xdr:txBody>
    </xdr:sp>
    <xdr:clientData/>
  </xdr:oneCellAnchor>
  <xdr:oneCellAnchor>
    <xdr:from>
      <xdr:col>39</xdr:col>
      <xdr:colOff>137160</xdr:colOff>
      <xdr:row>15</xdr:row>
      <xdr:rowOff>53340</xdr:rowOff>
    </xdr:from>
    <xdr:ext cx="6362700" cy="571500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111240" y="3116580"/>
          <a:ext cx="6362700" cy="5715000"/>
        </a:xfrm>
        <a:prstGeom prst="rect">
          <a:avLst/>
        </a:prstGeom>
        <a:solidFill>
          <a:schemeClr val="bg1"/>
        </a:solidFill>
        <a:ln w="28575">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【御提出のタイミング】</a:t>
          </a:r>
        </a:p>
        <a:p>
          <a:r>
            <a:rPr lang="ja-JP" altLang="ja-JP" sz="1100">
              <a:solidFill>
                <a:schemeClr val="tx1"/>
              </a:solidFill>
              <a:effectLst/>
              <a:latin typeface="+mn-lt"/>
              <a:ea typeface="+mn-ea"/>
              <a:cs typeface="+mn-cs"/>
            </a:rPr>
            <a:t>支給決定通知書の「１　支給決定額」に記載されている金額を、令和４年４月１日以降の「物価高騰の影響による光熱水費や食材料費等の経費」へ</a:t>
          </a: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１．充当し切った場合</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　別記様式第２号（支給決定通知書）の支給決定日以降</a:t>
          </a:r>
          <a:r>
            <a:rPr lang="ja-JP" altLang="en-US" sz="1100">
              <a:solidFill>
                <a:schemeClr val="tx1"/>
              </a:solidFill>
              <a:effectLst/>
              <a:latin typeface="+mn-lt"/>
              <a:ea typeface="+mn-ea"/>
              <a:cs typeface="+mn-cs"/>
            </a:rPr>
            <a:t>であれば、</a:t>
          </a:r>
          <a:r>
            <a:rPr lang="ja-JP" altLang="ja-JP" sz="1100" b="1" u="sng">
              <a:solidFill>
                <a:schemeClr val="tx1"/>
              </a:solidFill>
              <a:effectLst/>
              <a:latin typeface="+mn-lt"/>
              <a:ea typeface="+mn-ea"/>
              <a:cs typeface="+mn-cs"/>
            </a:rPr>
            <a:t>令和</a:t>
          </a:r>
          <a:r>
            <a:rPr lang="ja-JP" altLang="en-US" sz="1100" b="1" u="sng">
              <a:solidFill>
                <a:schemeClr val="tx1"/>
              </a:solidFill>
              <a:effectLst/>
              <a:latin typeface="+mn-lt"/>
              <a:ea typeface="+mn-ea"/>
              <a:cs typeface="+mn-cs"/>
            </a:rPr>
            <a:t>６</a:t>
          </a:r>
          <a:r>
            <a:rPr lang="ja-JP" altLang="ja-JP" sz="1100" b="1" u="sng">
              <a:solidFill>
                <a:schemeClr val="tx1"/>
              </a:solidFill>
              <a:effectLst/>
              <a:latin typeface="+mn-lt"/>
              <a:ea typeface="+mn-ea"/>
              <a:cs typeface="+mn-cs"/>
            </a:rPr>
            <a:t>年</a:t>
          </a:r>
          <a:r>
            <a:rPr lang="ja-JP" altLang="en-US" sz="1100" b="1" u="sng">
              <a:solidFill>
                <a:schemeClr val="tx1"/>
              </a:solidFill>
              <a:effectLst/>
              <a:latin typeface="+mn-lt"/>
              <a:ea typeface="+mn-ea"/>
              <a:cs typeface="+mn-cs"/>
            </a:rPr>
            <a:t>３</a:t>
          </a:r>
          <a:r>
            <a:rPr lang="ja-JP" altLang="ja-JP" sz="1100" b="1" u="sng">
              <a:solidFill>
                <a:schemeClr val="tx1"/>
              </a:solidFill>
              <a:effectLst/>
              <a:latin typeface="+mn-lt"/>
              <a:ea typeface="+mn-ea"/>
              <a:cs typeface="+mn-cs"/>
            </a:rPr>
            <a:t>月</a:t>
          </a:r>
          <a:r>
            <a:rPr lang="ja-JP" altLang="en-US" sz="1100" b="1" u="sng">
              <a:solidFill>
                <a:schemeClr val="tx1"/>
              </a:solidFill>
              <a:effectLst/>
              <a:latin typeface="+mn-lt"/>
              <a:ea typeface="+mn-ea"/>
              <a:cs typeface="+mn-cs"/>
            </a:rPr>
            <a:t>３１</a:t>
          </a:r>
          <a:r>
            <a:rPr lang="ja-JP" altLang="ja-JP" sz="1100" b="1" u="sng">
              <a:solidFill>
                <a:schemeClr val="tx1"/>
              </a:solidFill>
              <a:effectLst/>
              <a:latin typeface="+mn-lt"/>
              <a:ea typeface="+mn-ea"/>
              <a:cs typeface="+mn-cs"/>
            </a:rPr>
            <a:t>日を待</a:t>
          </a:r>
          <a:r>
            <a:rPr lang="ja-JP" altLang="en-US" sz="1100" b="1" u="sng">
              <a:solidFill>
                <a:schemeClr val="tx1"/>
              </a:solidFill>
              <a:effectLst/>
              <a:latin typeface="+mn-lt"/>
              <a:ea typeface="+mn-ea"/>
              <a:cs typeface="+mn-cs"/>
            </a:rPr>
            <a:t> </a:t>
          </a:r>
          <a:r>
            <a:rPr lang="ja-JP" altLang="ja-JP" sz="1100" b="1" u="sng">
              <a:solidFill>
                <a:schemeClr val="tx1"/>
              </a:solidFill>
              <a:effectLst/>
              <a:latin typeface="+mn-lt"/>
              <a:ea typeface="+mn-ea"/>
              <a:cs typeface="+mn-cs"/>
            </a:rPr>
            <a:t>たずして</a:t>
          </a:r>
          <a:r>
            <a:rPr lang="ja-JP"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いつでも御提出いただけます。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ただし、</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２．充当し切らなかった場合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令和</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年３月３１日付けで御提出いただきます（残額については御返納いただきます）。</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【御作成方法】</a:t>
          </a:r>
        </a:p>
        <a:p>
          <a:r>
            <a:rPr lang="ja-JP" altLang="ja-JP" sz="1100">
              <a:solidFill>
                <a:schemeClr val="tx1"/>
              </a:solidFill>
              <a:effectLst/>
              <a:latin typeface="+mn-lt"/>
              <a:ea typeface="+mn-ea"/>
              <a:cs typeface="+mn-cs"/>
            </a:rPr>
            <a:t>申請時に提出された</a:t>
          </a:r>
          <a:r>
            <a:rPr lang="en-US" altLang="ja-JP" sz="1100">
              <a:solidFill>
                <a:schemeClr val="tx1"/>
              </a:solidFill>
              <a:effectLst/>
              <a:latin typeface="+mn-lt"/>
              <a:ea typeface="+mn-ea"/>
              <a:cs typeface="+mn-cs"/>
            </a:rPr>
            <a:t>Excel</a:t>
          </a:r>
          <a:r>
            <a:rPr lang="ja-JP" altLang="ja-JP" sz="1100">
              <a:solidFill>
                <a:schemeClr val="tx1"/>
              </a:solidFill>
              <a:effectLst/>
              <a:latin typeface="+mn-lt"/>
              <a:ea typeface="+mn-ea"/>
              <a:cs typeface="+mn-cs"/>
            </a:rPr>
            <a:t>ファイルを再度御使用</a:t>
          </a:r>
          <a:r>
            <a:rPr lang="ja-JP" altLang="en-US" sz="1100">
              <a:solidFill>
                <a:schemeClr val="tx1"/>
              </a:solidFill>
              <a:effectLst/>
              <a:latin typeface="+mn-lt"/>
              <a:ea typeface="+mn-ea"/>
              <a:cs typeface="+mn-cs"/>
            </a:rPr>
            <a:t>ください</a:t>
          </a:r>
          <a:r>
            <a:rPr lang="ja-JP"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左記</a:t>
          </a:r>
          <a:r>
            <a:rPr lang="ja-JP" altLang="ja-JP" sz="1100">
              <a:solidFill>
                <a:schemeClr val="tx1"/>
              </a:solidFill>
              <a:effectLst/>
              <a:latin typeface="+mn-lt"/>
              <a:ea typeface="+mn-ea"/>
              <a:cs typeface="+mn-cs"/>
            </a:rPr>
            <a:t>「３　以下のとおり実施したことを申し立てます。」の１～３を</a:t>
          </a:r>
        </a:p>
        <a:p>
          <a:r>
            <a:rPr lang="ja-JP" altLang="ja-JP" sz="1100">
              <a:solidFill>
                <a:schemeClr val="tx1"/>
              </a:solidFill>
              <a:effectLst/>
              <a:latin typeface="+mn-lt"/>
              <a:ea typeface="+mn-ea"/>
              <a:cs typeface="+mn-cs"/>
            </a:rPr>
            <a:t>１．全て満たす場合　→　□（黄色セル）を</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に変更し、日付（右上</a:t>
          </a:r>
          <a:r>
            <a:rPr lang="ja-JP" altLang="en-US" sz="1100">
              <a:solidFill>
                <a:schemeClr val="tx1"/>
              </a:solidFill>
              <a:effectLst/>
              <a:latin typeface="+mn-lt"/>
              <a:ea typeface="+mn-ea"/>
              <a:cs typeface="+mn-cs"/>
            </a:rPr>
            <a:t>の青色セル</a:t>
          </a:r>
          <a:r>
            <a:rPr lang="ja-JP" altLang="ja-JP" sz="1100">
              <a:solidFill>
                <a:schemeClr val="tx1"/>
              </a:solidFill>
              <a:effectLst/>
              <a:latin typeface="+mn-lt"/>
              <a:ea typeface="+mn-ea"/>
              <a:cs typeface="+mn-cs"/>
            </a:rPr>
            <a:t>）を御入力ください。</a:t>
          </a:r>
        </a:p>
        <a:p>
          <a:r>
            <a:rPr lang="ja-JP" altLang="ja-JP" sz="1100">
              <a:solidFill>
                <a:schemeClr val="tx1"/>
              </a:solidFill>
              <a:effectLst/>
              <a:latin typeface="+mn-lt"/>
              <a:ea typeface="+mn-ea"/>
              <a:cs typeface="+mn-cs"/>
            </a:rPr>
            <a:t>２．一つでも満たさない場合　→　作成方法等について、別途御案内しますので、御連絡ください。</a:t>
          </a:r>
        </a:p>
        <a:p>
          <a:r>
            <a:rPr lang="ja-JP" altLang="ja-JP" sz="1100">
              <a:solidFill>
                <a:schemeClr val="tx1"/>
              </a:solidFill>
              <a:effectLst/>
              <a:latin typeface="+mn-lt"/>
              <a:ea typeface="+mn-ea"/>
              <a:cs typeface="+mn-cs"/>
            </a:rPr>
            <a:t>（※申請時に予定していなかった休廃止（届出を行わない事実上の休廃止を含む。）を行った場合などは、個別に御連絡ください。）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【御提出方法】</a:t>
          </a:r>
        </a:p>
        <a:p>
          <a:r>
            <a:rPr lang="ja-JP" altLang="ja-JP" sz="1100">
              <a:solidFill>
                <a:schemeClr val="tx1"/>
              </a:solidFill>
              <a:effectLst/>
              <a:latin typeface="+mn-lt"/>
              <a:ea typeface="+mn-ea"/>
              <a:cs typeface="+mn-cs"/>
            </a:rPr>
            <a:t>電子メールで下記のメールアドレス宛に御提出ください。</a:t>
          </a:r>
        </a:p>
        <a:p>
          <a:r>
            <a:rPr lang="ja-JP" altLang="ja-JP" sz="1100">
              <a:solidFill>
                <a:schemeClr val="tx1"/>
              </a:solidFill>
              <a:effectLst/>
              <a:latin typeface="+mn-lt"/>
              <a:ea typeface="+mn-ea"/>
              <a:cs typeface="+mn-cs"/>
            </a:rPr>
            <a:t>提出先メールアドレス：</a:t>
          </a:r>
          <a:r>
            <a:rPr lang="en-US" altLang="ja-JP" sz="1100" b="1" u="sng">
              <a:solidFill>
                <a:srgbClr val="0070C0"/>
              </a:solidFill>
              <a:effectLst/>
              <a:latin typeface="+mn-lt"/>
              <a:ea typeface="+mn-ea"/>
              <a:cs typeface="+mn-cs"/>
            </a:rPr>
            <a:t>jiritsu@city.hiroshima.lg.jp</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障害自立支援課</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en-US" altLang="ja-JP" sz="1100" b="1" u="sng">
              <a:solidFill>
                <a:srgbClr val="0070C0"/>
              </a:solidFill>
              <a:effectLst/>
              <a:latin typeface="+mn-lt"/>
              <a:ea typeface="+mn-ea"/>
              <a:cs typeface="+mn-cs"/>
            </a:rPr>
            <a:t>seishin@city.hiroshima.lg.jp</a:t>
          </a:r>
          <a:r>
            <a:rPr lang="ja-JP" altLang="en-US" sz="1100">
              <a:solidFill>
                <a:schemeClr val="tx1"/>
              </a:solidFill>
              <a:effectLst/>
              <a:latin typeface="+mn-lt"/>
              <a:ea typeface="+mn-ea"/>
              <a:cs typeface="+mn-cs"/>
            </a:rPr>
            <a:t>（精神保健福祉課）</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電子メールの件名は【物価高騰対策支援事業支援金（法人名）】としてください。</a:t>
          </a:r>
        </a:p>
        <a:p>
          <a:r>
            <a:rPr lang="ja-JP" altLang="ja-JP" sz="1100">
              <a:solidFill>
                <a:schemeClr val="tx1"/>
              </a:solidFill>
              <a:effectLst/>
              <a:latin typeface="+mn-lt"/>
              <a:ea typeface="+mn-ea"/>
              <a:cs typeface="+mn-cs"/>
            </a:rPr>
            <a:t>※ ファイルはエクセル形式とし、添付ファイル名は【実績報告書（法人名）】としてください。また、同一のファイルが</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つ以上ある場合には、（法人名</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）と付番してください。</a:t>
          </a:r>
        </a:p>
        <a:p>
          <a:r>
            <a:rPr lang="ja-JP" altLang="ja-JP" sz="1100">
              <a:solidFill>
                <a:schemeClr val="tx1"/>
              </a:solidFill>
              <a:effectLst/>
              <a:latin typeface="+mn-lt"/>
              <a:ea typeface="+mn-ea"/>
              <a:cs typeface="+mn-cs"/>
            </a:rPr>
            <a:t>※ ファイルを修正等した場合には、件名・ファイル名に【（修正）物価高騰対策支援事業支援金（法人名）】等と記載し再送してください。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【提出期限】</a:t>
          </a:r>
        </a:p>
        <a:p>
          <a:r>
            <a:rPr lang="ja-JP" altLang="ja-JP" sz="1100">
              <a:solidFill>
                <a:schemeClr val="tx1"/>
              </a:solidFill>
              <a:effectLst/>
              <a:latin typeface="+mn-lt"/>
              <a:ea typeface="+mn-ea"/>
              <a:cs typeface="+mn-cs"/>
            </a:rPr>
            <a:t>令和</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年</a:t>
          </a:r>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月</a:t>
          </a:r>
          <a:r>
            <a:rPr lang="ja-JP" altLang="en-US" sz="1100">
              <a:solidFill>
                <a:schemeClr val="tx1"/>
              </a:solidFill>
              <a:effectLst/>
              <a:latin typeface="+mn-lt"/>
              <a:ea typeface="+mn-ea"/>
              <a:cs typeface="+mn-cs"/>
            </a:rPr>
            <a:t>３１</a:t>
          </a:r>
          <a:r>
            <a:rPr lang="ja-JP" altLang="ja-JP" sz="1100">
              <a:solidFill>
                <a:schemeClr val="tx1"/>
              </a:solidFill>
              <a:effectLst/>
              <a:latin typeface="+mn-lt"/>
              <a:ea typeface="+mn-ea"/>
              <a:cs typeface="+mn-cs"/>
            </a:rPr>
            <a:t>日（</a:t>
          </a:r>
          <a:r>
            <a:rPr lang="ja-JP" altLang="en-US" sz="1100">
              <a:solidFill>
                <a:schemeClr val="tx1"/>
              </a:solidFill>
              <a:effectLst/>
              <a:latin typeface="+mn-lt"/>
              <a:ea typeface="+mn-ea"/>
              <a:cs typeface="+mn-cs"/>
            </a:rPr>
            <a:t>日</a:t>
          </a:r>
          <a:r>
            <a:rPr lang="ja-JP" altLang="ja-JP" sz="1100">
              <a:solidFill>
                <a:schemeClr val="tx1"/>
              </a:solidFill>
              <a:effectLst/>
              <a:latin typeface="+mn-lt"/>
              <a:ea typeface="+mn-ea"/>
              <a:cs typeface="+mn-cs"/>
            </a:rPr>
            <a:t>）</a:t>
          </a:r>
        </a:p>
        <a:p>
          <a:endParaRPr kumimoji="1" lang="ja-JP" altLang="en-US" sz="1100"/>
        </a:p>
      </xdr:txBody>
    </xdr:sp>
    <xdr:clientData/>
  </xdr:oneCellAnchor>
  <xdr:twoCellAnchor>
    <xdr:from>
      <xdr:col>33</xdr:col>
      <xdr:colOff>95250</xdr:colOff>
      <xdr:row>0</xdr:row>
      <xdr:rowOff>66675</xdr:rowOff>
    </xdr:from>
    <xdr:to>
      <xdr:col>37</xdr:col>
      <xdr:colOff>164123</xdr:colOff>
      <xdr:row>1</xdr:row>
      <xdr:rowOff>180976</xdr:rowOff>
    </xdr:to>
    <xdr:sp macro="" textlink="">
      <xdr:nvSpPr>
        <xdr:cNvPr id="2" name="角丸四角形 14">
          <a:extLst>
            <a:ext uri="{FF2B5EF4-FFF2-40B4-BE49-F238E27FC236}">
              <a16:creationId xmlns:a16="http://schemas.microsoft.com/office/drawing/2014/main" id="{067D729E-44B5-44F5-9433-9CBE297DFCEB}"/>
            </a:ext>
          </a:extLst>
        </xdr:cNvPr>
        <xdr:cNvSpPr/>
      </xdr:nvSpPr>
      <xdr:spPr>
        <a:xfrm>
          <a:off x="5781675" y="66675"/>
          <a:ext cx="754673" cy="285751"/>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104775</xdr:colOff>
      <xdr:row>8</xdr:row>
      <xdr:rowOff>19050</xdr:rowOff>
    </xdr:from>
    <xdr:to>
      <xdr:col>18</xdr:col>
      <xdr:colOff>16119</xdr:colOff>
      <xdr:row>19</xdr:row>
      <xdr:rowOff>190500</xdr:rowOff>
    </xdr:to>
    <xdr:sp macro="" textlink="">
      <xdr:nvSpPr>
        <xdr:cNvPr id="5" name="角丸四角形 3">
          <a:extLst>
            <a:ext uri="{FF2B5EF4-FFF2-40B4-BE49-F238E27FC236}">
              <a16:creationId xmlns:a16="http://schemas.microsoft.com/office/drawing/2014/main" id="{95C4BFA0-AA3A-4A03-A562-FB8550C1E4FA}"/>
            </a:ext>
          </a:extLst>
        </xdr:cNvPr>
        <xdr:cNvSpPr/>
      </xdr:nvSpPr>
      <xdr:spPr>
        <a:xfrm>
          <a:off x="104775" y="1714500"/>
          <a:ext cx="3026019" cy="2305050"/>
        </a:xfrm>
        <a:prstGeom prst="roundRect">
          <a:avLst>
            <a:gd name="adj" fmla="val 6990"/>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実績報告は、令和５年度に物価高騰により利用者負担の額を引き上げることなくサービスの質を維持するための経費に対して支援金を充当した後、令和６年３月３１日を待たず、速やかに実績報告をお願いいたします。</a:t>
          </a:r>
        </a:p>
        <a:p>
          <a:pPr algn="l"/>
          <a:r>
            <a:rPr kumimoji="1" lang="ja-JP" altLang="en-US" sz="1000"/>
            <a:t>ただし、実績報告後であっても、令和６年３月３１日までの間に利用者負担の額の引上げ（要綱第３条⑶ただし書の場合を除く。）を行うなど支給条件を満たさなくなった場合や、休廃止を行い支援対象期間に変更が生じた場合には、本市への報告が必要で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839930</xdr:colOff>
      <xdr:row>49</xdr:row>
      <xdr:rowOff>112569</xdr:rowOff>
    </xdr:from>
    <xdr:ext cx="2987388" cy="34436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16080" y="10056669"/>
          <a:ext cx="2987388"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1">
              <a:solidFill>
                <a:schemeClr val="tx1"/>
              </a:solidFill>
              <a:effectLst/>
              <a:latin typeface="+mn-lt"/>
              <a:ea typeface="+mn-ea"/>
              <a:cs typeface="+mn-cs"/>
            </a:rPr>
            <a:t>実績報告書</a:t>
          </a:r>
          <a:r>
            <a:rPr kumimoji="1" lang="ja-JP" altLang="ja-JP" sz="1100" b="1">
              <a:solidFill>
                <a:schemeClr val="tx1"/>
              </a:solidFill>
              <a:effectLst/>
              <a:latin typeface="+mn-lt"/>
              <a:ea typeface="+mn-ea"/>
              <a:cs typeface="+mn-cs"/>
            </a:rPr>
            <a:t>のシートはこれで以上となります。</a:t>
          </a:r>
          <a:endParaRPr lang="ja-JP" altLang="ja-JP">
            <a:effectLst/>
          </a:endParaRPr>
        </a:p>
      </xdr:txBody>
    </xdr:sp>
    <xdr:clientData/>
  </xdr:oneCellAnchor>
  <xdr:twoCellAnchor>
    <xdr:from>
      <xdr:col>8</xdr:col>
      <xdr:colOff>493568</xdr:colOff>
      <xdr:row>0</xdr:row>
      <xdr:rowOff>51954</xdr:rowOff>
    </xdr:from>
    <xdr:to>
      <xdr:col>8</xdr:col>
      <xdr:colOff>1203615</xdr:colOff>
      <xdr:row>1</xdr:row>
      <xdr:rowOff>129885</xdr:rowOff>
    </xdr:to>
    <xdr:sp macro="" textlink="">
      <xdr:nvSpPr>
        <xdr:cNvPr id="3" name="角丸四角形 3">
          <a:extLst>
            <a:ext uri="{FF2B5EF4-FFF2-40B4-BE49-F238E27FC236}">
              <a16:creationId xmlns:a16="http://schemas.microsoft.com/office/drawing/2014/main" id="{5EBE735D-5EB8-41F6-92FC-0303D6596C6C}"/>
            </a:ext>
          </a:extLst>
        </xdr:cNvPr>
        <xdr:cNvSpPr/>
      </xdr:nvSpPr>
      <xdr:spPr>
        <a:xfrm>
          <a:off x="6935932" y="51954"/>
          <a:ext cx="710047" cy="251113"/>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51955</xdr:colOff>
      <xdr:row>6</xdr:row>
      <xdr:rowOff>60614</xdr:rowOff>
    </xdr:from>
    <xdr:to>
      <xdr:col>8</xdr:col>
      <xdr:colOff>353291</xdr:colOff>
      <xdr:row>7</xdr:row>
      <xdr:rowOff>163173</xdr:rowOff>
    </xdr:to>
    <xdr:sp macro="" textlink="">
      <xdr:nvSpPr>
        <xdr:cNvPr id="4" name="四角形: 角を丸くする 3">
          <a:extLst>
            <a:ext uri="{FF2B5EF4-FFF2-40B4-BE49-F238E27FC236}">
              <a16:creationId xmlns:a16="http://schemas.microsoft.com/office/drawing/2014/main" id="{C10DE735-E601-4BAD-B5BE-28B99EBC0422}"/>
            </a:ext>
          </a:extLst>
        </xdr:cNvPr>
        <xdr:cNvSpPr/>
      </xdr:nvSpPr>
      <xdr:spPr>
        <a:xfrm>
          <a:off x="51955" y="1740478"/>
          <a:ext cx="6743700" cy="28440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例１　入所施設が他のサービスを行っている場合（入所者以外の通所者あり・空床型短期入所あり）</a:t>
          </a:r>
        </a:p>
      </xdr:txBody>
    </xdr:sp>
    <xdr:clientData/>
  </xdr:twoCellAnchor>
  <xdr:twoCellAnchor>
    <xdr:from>
      <xdr:col>0</xdr:col>
      <xdr:colOff>51954</xdr:colOff>
      <xdr:row>11</xdr:row>
      <xdr:rowOff>60614</xdr:rowOff>
    </xdr:from>
    <xdr:to>
      <xdr:col>5</xdr:col>
      <xdr:colOff>147203</xdr:colOff>
      <xdr:row>12</xdr:row>
      <xdr:rowOff>164523</xdr:rowOff>
    </xdr:to>
    <xdr:sp macro="" textlink="">
      <xdr:nvSpPr>
        <xdr:cNvPr id="5" name="四角形: 角を丸くする 4">
          <a:extLst>
            <a:ext uri="{FF2B5EF4-FFF2-40B4-BE49-F238E27FC236}">
              <a16:creationId xmlns:a16="http://schemas.microsoft.com/office/drawing/2014/main" id="{3ADF9090-58F8-460B-AD0D-806DAF062AD9}"/>
            </a:ext>
          </a:extLst>
        </xdr:cNvPr>
        <xdr:cNvSpPr/>
      </xdr:nvSpPr>
      <xdr:spPr>
        <a:xfrm>
          <a:off x="51954" y="2649682"/>
          <a:ext cx="4727863" cy="28575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例２　生活介護と就労継続支援Ｂ型を行っている多機能型事業所</a:t>
          </a:r>
        </a:p>
      </xdr:txBody>
    </xdr:sp>
    <xdr:clientData/>
  </xdr:twoCellAnchor>
  <xdr:twoCellAnchor>
    <xdr:from>
      <xdr:col>0</xdr:col>
      <xdr:colOff>51954</xdr:colOff>
      <xdr:row>15</xdr:row>
      <xdr:rowOff>60614</xdr:rowOff>
    </xdr:from>
    <xdr:to>
      <xdr:col>8</xdr:col>
      <xdr:colOff>519545</xdr:colOff>
      <xdr:row>16</xdr:row>
      <xdr:rowOff>164523</xdr:rowOff>
    </xdr:to>
    <xdr:sp macro="" textlink="">
      <xdr:nvSpPr>
        <xdr:cNvPr id="6" name="四角形: 角を丸くする 5">
          <a:extLst>
            <a:ext uri="{FF2B5EF4-FFF2-40B4-BE49-F238E27FC236}">
              <a16:creationId xmlns:a16="http://schemas.microsoft.com/office/drawing/2014/main" id="{C6AB1B97-6346-4D0C-BE3D-4663D27050B8}"/>
            </a:ext>
          </a:extLst>
        </xdr:cNvPr>
        <xdr:cNvSpPr/>
      </xdr:nvSpPr>
      <xdr:spPr>
        <a:xfrm>
          <a:off x="51954" y="3377046"/>
          <a:ext cx="6909955" cy="28575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例３　児童発達支援と放課後等デイサービスを行っている多機能型事業所（多機能型の特例あり）</a:t>
          </a:r>
        </a:p>
      </xdr:txBody>
    </xdr:sp>
    <xdr:clientData/>
  </xdr:twoCellAnchor>
  <xdr:twoCellAnchor>
    <xdr:from>
      <xdr:col>0</xdr:col>
      <xdr:colOff>34636</xdr:colOff>
      <xdr:row>19</xdr:row>
      <xdr:rowOff>60614</xdr:rowOff>
    </xdr:from>
    <xdr:to>
      <xdr:col>8</xdr:col>
      <xdr:colOff>1272886</xdr:colOff>
      <xdr:row>20</xdr:row>
      <xdr:rowOff>164523</xdr:rowOff>
    </xdr:to>
    <xdr:sp macro="" textlink="">
      <xdr:nvSpPr>
        <xdr:cNvPr id="7" name="四角形: 角を丸くする 6">
          <a:extLst>
            <a:ext uri="{FF2B5EF4-FFF2-40B4-BE49-F238E27FC236}">
              <a16:creationId xmlns:a16="http://schemas.microsoft.com/office/drawing/2014/main" id="{07D88951-3039-4EC9-877D-FEB4F8B64F23}"/>
            </a:ext>
          </a:extLst>
        </xdr:cNvPr>
        <xdr:cNvSpPr/>
      </xdr:nvSpPr>
      <xdr:spPr>
        <a:xfrm>
          <a:off x="34636" y="4104409"/>
          <a:ext cx="7680614" cy="285750"/>
        </a:xfrm>
        <a:prstGeom prst="round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ＭＳ ゴシック" panose="020B0609070205080204" pitchFamily="49" charset="-128"/>
              <a:ea typeface="ＭＳ ゴシック" panose="020B0609070205080204" pitchFamily="49" charset="-128"/>
            </a:rPr>
            <a:t>例４　重症心身障害児を主とした児童発達支援・放課後等デイサービスを一体的に行っている多機能型事業所</a:t>
          </a:r>
        </a:p>
      </xdr:txBody>
    </xdr:sp>
    <xdr:clientData/>
  </xdr:twoCellAnchor>
  <xdr:twoCellAnchor>
    <xdr:from>
      <xdr:col>1</xdr:col>
      <xdr:colOff>103909</xdr:colOff>
      <xdr:row>24</xdr:row>
      <xdr:rowOff>0</xdr:rowOff>
    </xdr:from>
    <xdr:to>
      <xdr:col>3</xdr:col>
      <xdr:colOff>121228</xdr:colOff>
      <xdr:row>29</xdr:row>
      <xdr:rowOff>155863</xdr:rowOff>
    </xdr:to>
    <xdr:sp macro="" textlink="">
      <xdr:nvSpPr>
        <xdr:cNvPr id="8" name="角丸四角形 2">
          <a:extLst>
            <a:ext uri="{FF2B5EF4-FFF2-40B4-BE49-F238E27FC236}">
              <a16:creationId xmlns:a16="http://schemas.microsoft.com/office/drawing/2014/main" id="{F417FF0C-8411-437B-98E7-2FB07FE1E17E}"/>
            </a:ext>
          </a:extLst>
        </xdr:cNvPr>
        <xdr:cNvSpPr/>
      </xdr:nvSpPr>
      <xdr:spPr>
        <a:xfrm>
          <a:off x="346364" y="4953000"/>
          <a:ext cx="2190750" cy="1065068"/>
        </a:xfrm>
        <a:prstGeom prst="round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こちらの一覧表も、実績報告書と一緒にご提出ください。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8%20R4&#24180;&#24230;&#12501;&#12457;&#12523;&#12480;/02%20&#31649;&#29702;&#20418;/18%20&#29289;&#20385;&#39640;&#39472;/02_&#30003;&#35531;&#26360;/&#30003;&#35531;&#26360;&#12539;&#23455;&#32318;&#22577;&#21578;&#26360;&#65288;&#39640;&#4080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１号（申請書）"/>
      <sheetName val="申請書（6申請額一覧） "/>
      <sheetName val="申請書（7利用者負担一覧表）"/>
      <sheetName val="別記様式第３号（実績報告書）"/>
      <sheetName val="実績報告書（４精算額一覧）"/>
      <sheetName val="定義"/>
      <sheetName val="集計用"/>
    </sheetNames>
    <sheetDataSet>
      <sheetData sheetId="0">
        <row r="30">
          <cell r="AG30"/>
          <cell r="AH30"/>
          <cell r="AI30"/>
          <cell r="AJ30"/>
          <cell r="AK30"/>
          <cell r="AL30"/>
          <cell r="AM30"/>
        </row>
        <row r="31">
          <cell r="B31"/>
          <cell r="C31"/>
          <cell r="D31"/>
          <cell r="E31"/>
          <cell r="F31"/>
          <cell r="G31"/>
          <cell r="H31"/>
          <cell r="AG31"/>
          <cell r="AH31"/>
          <cell r="AI31"/>
          <cell r="AJ31"/>
          <cell r="AK31"/>
          <cell r="AL31"/>
          <cell r="AM31"/>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テーブル5" displayName="テーブル5" ref="D4:D6" totalsRowShown="0" headerRowDxfId="6" dataDxfId="5">
  <autoFilter ref="D4:D6" xr:uid="{00000000-0009-0000-0100-000005000000}"/>
  <tableColumns count="1">
    <tableColumn id="1" xr3:uid="{00000000-0010-0000-0000-000001000000}" name="誓約"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テーブル6" displayName="テーブル6" ref="E4:F7" totalsRowShown="0" headerRowDxfId="3" dataDxfId="2">
  <autoFilter ref="E4:F7" xr:uid="{00000000-0009-0000-0100-000006000000}"/>
  <tableColumns count="2">
    <tableColumn id="1" xr3:uid="{00000000-0010-0000-0100-000001000000}" name="種別" dataDxfId="1"/>
    <tableColumn id="2" xr3:uid="{00000000-0010-0000-0100-000002000000}" name="利用者負担"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ritsu@city.hiroshima.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L42"/>
  <sheetViews>
    <sheetView tabSelected="1" view="pageBreakPreview" zoomScaleNormal="100" zoomScaleSheetLayoutView="100" workbookViewId="0">
      <selection activeCell="C4" sqref="C4"/>
    </sheetView>
  </sheetViews>
  <sheetFormatPr defaultRowHeight="13.5"/>
  <cols>
    <col min="2" max="2" width="15.875" customWidth="1"/>
    <col min="3" max="3" width="52.75" customWidth="1"/>
    <col min="5" max="5" width="10.125" customWidth="1"/>
    <col min="6" max="6" width="15.5" customWidth="1"/>
    <col min="7" max="9" width="12.375" customWidth="1"/>
  </cols>
  <sheetData>
    <row r="2" spans="1:9" ht="27.6" customHeight="1">
      <c r="A2" s="118" t="s">
        <v>193</v>
      </c>
      <c r="B2" s="118"/>
      <c r="C2" s="118"/>
      <c r="F2" s="78" t="s">
        <v>192</v>
      </c>
    </row>
    <row r="3" spans="1:9" ht="18.75" customHeight="1">
      <c r="B3" s="35" t="s">
        <v>126</v>
      </c>
      <c r="C3" s="19">
        <v>5</v>
      </c>
      <c r="F3" s="121" t="s">
        <v>184</v>
      </c>
      <c r="G3" s="121"/>
      <c r="H3" s="121"/>
    </row>
    <row r="4" spans="1:9" ht="18.75" customHeight="1">
      <c r="B4" s="35" t="s">
        <v>83</v>
      </c>
      <c r="C4" s="80">
        <v>5</v>
      </c>
      <c r="F4" s="122" t="s">
        <v>185</v>
      </c>
      <c r="G4" s="122"/>
      <c r="H4" s="122"/>
    </row>
    <row r="5" spans="1:9" ht="18.75" customHeight="1">
      <c r="B5" s="35" t="s">
        <v>82</v>
      </c>
      <c r="C5" s="80">
        <v>10</v>
      </c>
      <c r="F5" s="123" t="s">
        <v>186</v>
      </c>
      <c r="G5" s="123"/>
      <c r="H5" s="123"/>
    </row>
    <row r="6" spans="1:9" ht="18.75" customHeight="1"/>
    <row r="7" spans="1:9" ht="18.75" customHeight="1">
      <c r="A7" s="38" t="s">
        <v>88</v>
      </c>
      <c r="B7" s="38"/>
    </row>
    <row r="8" spans="1:9" ht="18.75" customHeight="1">
      <c r="A8" s="125" t="s">
        <v>89</v>
      </c>
      <c r="B8" s="38" t="s">
        <v>8</v>
      </c>
      <c r="C8" s="81" t="s">
        <v>216</v>
      </c>
      <c r="F8" t="s">
        <v>191</v>
      </c>
    </row>
    <row r="9" spans="1:9" ht="18.75" customHeight="1">
      <c r="A9" s="126"/>
      <c r="B9" s="17" t="s">
        <v>90</v>
      </c>
      <c r="C9" s="82">
        <v>7308586</v>
      </c>
      <c r="F9" s="114" t="s">
        <v>188</v>
      </c>
      <c r="G9" s="114"/>
      <c r="H9" s="114"/>
      <c r="I9" s="114"/>
    </row>
    <row r="10" spans="1:9" ht="18.75" customHeight="1">
      <c r="A10" s="126"/>
      <c r="B10" s="17" t="s">
        <v>9</v>
      </c>
      <c r="C10" s="83" t="s">
        <v>217</v>
      </c>
      <c r="F10" s="115" t="s">
        <v>189</v>
      </c>
      <c r="G10" s="115"/>
      <c r="H10" s="115"/>
      <c r="I10" s="115"/>
    </row>
    <row r="11" spans="1:9" ht="18.75" customHeight="1">
      <c r="A11" s="126"/>
      <c r="B11" s="17" t="s">
        <v>84</v>
      </c>
      <c r="C11" s="83" t="s">
        <v>218</v>
      </c>
      <c r="F11" t="s">
        <v>190</v>
      </c>
    </row>
    <row r="12" spans="1:9" ht="18.75" customHeight="1">
      <c r="A12" s="126"/>
      <c r="B12" s="17" t="s">
        <v>97</v>
      </c>
      <c r="C12" s="83" t="s">
        <v>219</v>
      </c>
    </row>
    <row r="13" spans="1:9" ht="18.75" customHeight="1">
      <c r="A13" s="127"/>
      <c r="B13" s="17" t="s">
        <v>98</v>
      </c>
      <c r="C13" s="83" t="s">
        <v>220</v>
      </c>
    </row>
    <row r="14" spans="1:9" ht="18.75" hidden="1" customHeight="1">
      <c r="A14" s="125" t="s">
        <v>85</v>
      </c>
      <c r="B14" s="17" t="s">
        <v>90</v>
      </c>
      <c r="C14" s="82"/>
    </row>
    <row r="15" spans="1:9" ht="18.75" hidden="1" customHeight="1">
      <c r="A15" s="126"/>
      <c r="B15" s="17" t="s">
        <v>9</v>
      </c>
      <c r="C15" s="83"/>
    </row>
    <row r="16" spans="1:9" ht="18.75" customHeight="1">
      <c r="A16" s="126"/>
      <c r="B16" s="17" t="s">
        <v>124</v>
      </c>
      <c r="C16" s="83" t="s">
        <v>221</v>
      </c>
    </row>
    <row r="17" spans="1:9" ht="18.75" customHeight="1">
      <c r="A17" s="126"/>
      <c r="B17" s="17" t="s">
        <v>86</v>
      </c>
      <c r="C17" s="83" t="s">
        <v>222</v>
      </c>
    </row>
    <row r="18" spans="1:9" ht="18.75" customHeight="1">
      <c r="A18" s="127"/>
      <c r="B18" s="17" t="s">
        <v>13</v>
      </c>
      <c r="C18" s="84" t="s">
        <v>223</v>
      </c>
    </row>
    <row r="19" spans="1:9" ht="18.75" customHeight="1"/>
    <row r="20" spans="1:9" ht="18.75" customHeight="1">
      <c r="A20" s="38" t="s">
        <v>91</v>
      </c>
      <c r="B20" s="38"/>
      <c r="C20" s="41"/>
    </row>
    <row r="21" spans="1:9" ht="18.75" customHeight="1" thickBot="1">
      <c r="A21" s="39"/>
      <c r="B21" s="40" t="s">
        <v>36</v>
      </c>
      <c r="C21" s="85" t="s">
        <v>224</v>
      </c>
      <c r="E21" s="297" t="s">
        <v>120</v>
      </c>
      <c r="F21" s="298"/>
      <c r="G21" s="298"/>
      <c r="H21" s="298"/>
      <c r="I21" s="299"/>
    </row>
    <row r="22" spans="1:9" ht="18.75" customHeight="1" thickBot="1">
      <c r="A22" s="36"/>
      <c r="B22" s="37" t="s">
        <v>92</v>
      </c>
      <c r="C22" s="85" t="s">
        <v>225</v>
      </c>
      <c r="E22" s="300"/>
      <c r="F22" s="301" t="s">
        <v>102</v>
      </c>
      <c r="G22" s="301" t="s">
        <v>103</v>
      </c>
      <c r="H22" s="301" t="s">
        <v>104</v>
      </c>
      <c r="I22" s="302" t="s">
        <v>105</v>
      </c>
    </row>
    <row r="23" spans="1:9" ht="18.75" customHeight="1" thickBot="1">
      <c r="A23" s="36"/>
      <c r="B23" s="37" t="s">
        <v>34</v>
      </c>
      <c r="C23" s="83" t="s">
        <v>226</v>
      </c>
      <c r="E23" s="303"/>
      <c r="F23" s="304" t="s">
        <v>111</v>
      </c>
      <c r="G23" s="304" t="s">
        <v>118</v>
      </c>
      <c r="H23" s="304" t="s">
        <v>119</v>
      </c>
      <c r="I23" s="305" t="s">
        <v>106</v>
      </c>
    </row>
    <row r="24" spans="1:9" ht="18.75" customHeight="1" thickBot="1">
      <c r="A24" s="36"/>
      <c r="B24" s="37" t="s">
        <v>35</v>
      </c>
      <c r="C24" s="83" t="s">
        <v>227</v>
      </c>
      <c r="E24" s="306"/>
      <c r="F24" s="304" t="s">
        <v>112</v>
      </c>
      <c r="G24" s="304" t="s">
        <v>113</v>
      </c>
      <c r="H24" s="304" t="s">
        <v>114</v>
      </c>
      <c r="I24" s="305" t="s">
        <v>109</v>
      </c>
    </row>
    <row r="25" spans="1:9" ht="18.75" customHeight="1" thickBot="1">
      <c r="A25" s="36"/>
      <c r="B25" s="37" t="s">
        <v>125</v>
      </c>
      <c r="C25" s="85" t="s">
        <v>228</v>
      </c>
      <c r="E25" s="307" t="s">
        <v>108</v>
      </c>
      <c r="F25" s="304" t="s">
        <v>115</v>
      </c>
      <c r="G25" s="304" t="s">
        <v>121</v>
      </c>
      <c r="H25" s="304" t="s">
        <v>122</v>
      </c>
      <c r="I25" s="305" t="s">
        <v>123</v>
      </c>
    </row>
    <row r="26" spans="1:9" ht="18.75" customHeight="1" thickBot="1">
      <c r="A26" s="36"/>
      <c r="B26" s="37" t="s">
        <v>87</v>
      </c>
      <c r="C26" s="86" t="s">
        <v>77</v>
      </c>
      <c r="E26" s="306"/>
      <c r="F26" s="304" t="s">
        <v>116</v>
      </c>
      <c r="G26" s="304" t="s">
        <v>101</v>
      </c>
      <c r="H26" s="308" t="s">
        <v>110</v>
      </c>
      <c r="I26" s="305" t="s">
        <v>110</v>
      </c>
    </row>
    <row r="27" spans="1:9" ht="18.75" customHeight="1" thickBot="1">
      <c r="A27" s="36"/>
      <c r="B27" s="37" t="s">
        <v>40</v>
      </c>
      <c r="C27" s="83" t="s">
        <v>231</v>
      </c>
      <c r="E27" s="306"/>
      <c r="F27" s="304" t="s">
        <v>107</v>
      </c>
      <c r="G27" s="304" t="s">
        <v>101</v>
      </c>
      <c r="H27" s="308" t="s">
        <v>110</v>
      </c>
      <c r="I27" s="305" t="s">
        <v>110</v>
      </c>
    </row>
    <row r="28" spans="1:9" ht="18.75" customHeight="1">
      <c r="A28" s="36"/>
      <c r="B28" s="37" t="s">
        <v>38</v>
      </c>
      <c r="C28" s="83" t="s">
        <v>229</v>
      </c>
      <c r="E28" s="309"/>
      <c r="F28" s="310" t="s">
        <v>117</v>
      </c>
      <c r="G28" s="310" t="s">
        <v>100</v>
      </c>
      <c r="H28" s="310" t="s">
        <v>110</v>
      </c>
      <c r="I28" s="311" t="s">
        <v>110</v>
      </c>
    </row>
    <row r="29" spans="1:9" ht="18.75" customHeight="1"/>
    <row r="30" spans="1:9" ht="18.75" customHeight="1">
      <c r="A30" s="27" t="s">
        <v>179</v>
      </c>
      <c r="B30" s="29"/>
    </row>
    <row r="31" spans="1:9" ht="23.45" customHeight="1">
      <c r="A31" s="77" t="s">
        <v>244</v>
      </c>
      <c r="B31" s="128" t="s">
        <v>176</v>
      </c>
      <c r="C31" s="129"/>
    </row>
    <row r="32" spans="1:9" s="41" customFormat="1" ht="54.75" customHeight="1">
      <c r="A32" s="44" t="s">
        <v>129</v>
      </c>
      <c r="B32" s="124" t="s">
        <v>130</v>
      </c>
      <c r="C32" s="124"/>
    </row>
    <row r="33" spans="1:38" s="41" customFormat="1" ht="54.75" customHeight="1">
      <c r="A33" s="44" t="s">
        <v>131</v>
      </c>
      <c r="B33" s="124" t="s">
        <v>134</v>
      </c>
      <c r="C33" s="124"/>
    </row>
    <row r="34" spans="1:38" s="41" customFormat="1" ht="54.75" customHeight="1">
      <c r="A34" s="44" t="s">
        <v>132</v>
      </c>
      <c r="B34" s="124" t="s">
        <v>133</v>
      </c>
      <c r="C34" s="124"/>
    </row>
    <row r="35" spans="1:38" s="27" customFormat="1" ht="18.75" customHeight="1">
      <c r="D35" s="28"/>
      <c r="E35" s="28"/>
      <c r="F35" s="28"/>
      <c r="G35" s="28"/>
      <c r="H35" s="28"/>
      <c r="I35" s="28"/>
      <c r="J35" s="28"/>
      <c r="K35" s="28"/>
      <c r="L35" s="28"/>
      <c r="M35" s="28"/>
      <c r="N35" s="28"/>
      <c r="O35" s="28"/>
      <c r="P35" s="28"/>
      <c r="Q35" s="16"/>
      <c r="R35" s="16"/>
      <c r="S35" s="16"/>
      <c r="T35" s="16"/>
      <c r="U35" s="16"/>
      <c r="V35" s="16"/>
      <c r="W35" s="26"/>
      <c r="X35" s="26"/>
      <c r="Y35" s="26"/>
      <c r="Z35" s="26"/>
      <c r="AA35" s="26"/>
      <c r="AB35" s="26"/>
      <c r="AC35" s="26"/>
      <c r="AD35" s="26"/>
      <c r="AE35" s="26"/>
      <c r="AF35" s="26"/>
      <c r="AG35" s="26"/>
      <c r="AH35" s="16"/>
      <c r="AI35" s="16"/>
      <c r="AJ35" s="28"/>
      <c r="AK35" s="28"/>
      <c r="AL35" s="28"/>
    </row>
    <row r="36" spans="1:38" s="1" customFormat="1" ht="18.75" customHeight="1">
      <c r="A36" s="27" t="s">
        <v>180</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row>
    <row r="37" spans="1:38" s="1" customFormat="1" ht="38.25" customHeight="1">
      <c r="A37" s="119" t="s">
        <v>181</v>
      </c>
      <c r="B37" s="119"/>
      <c r="C37" s="119"/>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row r="38" spans="1:38" s="1" customFormat="1" ht="18.75" customHeight="1">
      <c r="A38" s="120" t="s">
        <v>182</v>
      </c>
      <c r="B38" s="120"/>
      <c r="C38" s="87"/>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row>
    <row r="39" spans="1:38" s="1" customFormat="1" ht="18.75" customHeight="1">
      <c r="A39" s="120" t="s">
        <v>183</v>
      </c>
      <c r="B39" s="120"/>
      <c r="C39" s="88"/>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row>
    <row r="40" spans="1:38" ht="18.75" customHeight="1"/>
    <row r="41" spans="1:38" ht="18.75" customHeight="1"/>
    <row r="42" spans="1:38" ht="18.75" customHeight="1"/>
  </sheetData>
  <sheetProtection algorithmName="SHA-512" hashValue="oBtdhudErGRuzFn2hPY8OKLYtQ4IYpdX0n8Ot/QSNJNUqM6FHich2LREARrW+VurIRTmgfXxZuGRIXZ82roTiw==" saltValue="wDWpG/xL7hNqrwruRkGw8w==" spinCount="100000" sheet="1" selectLockedCells="1"/>
  <mergeCells count="13">
    <mergeCell ref="A2:C2"/>
    <mergeCell ref="A37:C37"/>
    <mergeCell ref="A38:B38"/>
    <mergeCell ref="A39:B39"/>
    <mergeCell ref="F3:H3"/>
    <mergeCell ref="F4:H4"/>
    <mergeCell ref="F5:H5"/>
    <mergeCell ref="B32:C32"/>
    <mergeCell ref="B33:C33"/>
    <mergeCell ref="B34:C34"/>
    <mergeCell ref="A14:A18"/>
    <mergeCell ref="A8:A13"/>
    <mergeCell ref="B31:C31"/>
  </mergeCells>
  <phoneticPr fontId="6"/>
  <dataValidations xWindow="636" yWindow="416" count="15">
    <dataValidation type="textLength" imeMode="halfAlpha" operator="equal" allowBlank="1" showInputMessage="1" showErrorMessage="1" error="今一度、郵便番号をご確認ください。" prompt="〒マークや ー（ハイフン）の入力は不要です。_x000a_半角数字7桁で入力してください。" sqref="C9" xr:uid="{00000000-0002-0000-0000-000000000000}">
      <formula1>7</formula1>
    </dataValidation>
    <dataValidation allowBlank="1" showInputMessage="1" showErrorMessage="1" prompt="広島市に所在する法人の場合は、「広島県」の入力は不要です。" sqref="C10" xr:uid="{00000000-0002-0000-0000-000001000000}"/>
    <dataValidation allowBlank="1" showInputMessage="1" showErrorMessage="1" prompt="例：代表取締役、理事長　など" sqref="C11" xr:uid="{00000000-0002-0000-0000-000002000000}"/>
    <dataValidation type="textLength" errorStyle="warning" showInputMessage="1" showErrorMessage="1" error="代表者の「姓」をご入力ください。" prompt="代表者の「姓」をご入力ください。" sqref="C12" xr:uid="{00000000-0002-0000-0000-000003000000}">
      <formula1>1</formula1>
      <formula2>3</formula2>
    </dataValidation>
    <dataValidation type="textLength" errorStyle="warning" showInputMessage="1" showErrorMessage="1" error="代表者の「名」をご入力ください。" prompt="代表者の「名」をご入力ください。" sqref="C13" xr:uid="{00000000-0002-0000-0000-000004000000}">
      <formula1>1</formula1>
      <formula2>3</formula2>
    </dataValidation>
    <dataValidation type="textLength" imeMode="halfAlpha" allowBlank="1" showInputMessage="1" showErrorMessage="1" error="今一度、郵便番号をご確認ください。" prompt="支給決定通知書等を送付する際には、こちらの住所に送付します。_x000a_〒マークの入力は不要です。半角で入力してください。" sqref="C14" xr:uid="{00000000-0002-0000-0000-000005000000}">
      <formula1>7</formula1>
      <formula2>8</formula2>
    </dataValidation>
    <dataValidation allowBlank="1" showInputMessage="1" showErrorMessage="1" prompt="支給決定通知書等を送付する際には、こちらの住所に送付します。" sqref="C15" xr:uid="{00000000-0002-0000-0000-000006000000}"/>
    <dataValidation imeMode="halfAlpha" allowBlank="1" showInputMessage="1" showErrorMessage="1" prompt="電話番号はハイフン(-)で区切ってください。_x000a_記入例：082-504-2173" sqref="C17" xr:uid="{00000000-0002-0000-0000-000007000000}"/>
    <dataValidation imeMode="halfAlpha" allowBlank="1" showInputMessage="1" showErrorMessage="1" sqref="C18" xr:uid="{00000000-0002-0000-0000-000008000000}"/>
    <dataValidation type="textLength" imeMode="halfAlpha" operator="equal" allowBlank="1" showInputMessage="1" showErrorMessage="1" error="4桁の数字をご入力ください。" prompt="4桁の数字をご入力ください。" sqref="C21" xr:uid="{00000000-0002-0000-0000-000009000000}">
      <formula1>4</formula1>
    </dataValidation>
    <dataValidation type="textLength" operator="equal" allowBlank="1" showInputMessage="1" showErrorMessage="1" error="3桁の数字をご入力ください。" prompt="3桁の数字をご入力ください。" sqref="C22" xr:uid="{00000000-0002-0000-0000-00000A000000}">
      <formula1>3</formula1>
    </dataValidation>
    <dataValidation allowBlank="1" showInputMessage="1" showErrorMessage="1" prompt="○○銀行や△△農業協同組合など、正式名称でご入力ください。_x000a_良い例：広島銀行、広島市農業協同組合_x000a_悪い例：広島、広銀、広島市農協　" sqref="C23" xr:uid="{00000000-0002-0000-0000-00000B000000}"/>
    <dataValidation allowBlank="1" showInputMessage="1" showErrorMessage="1" prompt="○○支店や△△営業部など、拠点までご入力ください。" sqref="C24" xr:uid="{00000000-0002-0000-0000-00000C000000}"/>
    <dataValidation imeMode="halfKatakana" allowBlank="1" showInputMessage="1" showErrorMessage="1" prompt="口座名義(カナ)を入力する際には、右記の「法人の略称」を基に、略称を使用してご入力ください。_x000a_例：株式会社広島　→ｶ)ﾋﾛｼﾏ､広島株式会社　→ﾋﾛｼﾏ(ｶ､広島株式会社東京営業所　→ﾋﾛｼﾏ(ｶ)ﾄｳｷﾖｳｴｲｷﾞﾖｳｼﾖ　" sqref="C28" xr:uid="{00000000-0002-0000-0000-00000D000000}"/>
    <dataValidation type="textLength" imeMode="halfAlpha" allowBlank="1" showInputMessage="1" showErrorMessage="1" sqref="C25" xr:uid="{00000000-0002-0000-0000-00000E000000}">
      <formula1>6</formula1>
      <formula2>8</formula2>
    </dataValidation>
  </dataValidations>
  <hyperlinks>
    <hyperlink ref="C18" r:id="rId1" xr:uid="{2AFBF76C-9195-4270-8F63-6147AD4072F6}"/>
  </hyperlinks>
  <pageMargins left="0.70866141732283472" right="0.70866141732283472" top="0.74803149606299213" bottom="0.74803149606299213" header="0.31496062992125984" footer="0.31496062992125984"/>
  <pageSetup paperSize="9" scale="59" orientation="portrait" cellComments="asDisplayed" r:id="rId2"/>
  <drawing r:id="rId3"/>
  <legacyDrawing r:id="rId4"/>
  <extLst>
    <ext xmlns:x14="http://schemas.microsoft.com/office/spreadsheetml/2009/9/main" uri="{CCE6A557-97BC-4b89-ADB6-D9C93CAAB3DF}">
      <x14:dataValidations xmlns:xm="http://schemas.microsoft.com/office/excel/2006/main" xWindow="636" yWindow="416" count="2">
        <x14:dataValidation type="list" allowBlank="1" showInputMessage="1" showErrorMessage="1" prompt="預金種別を選択してください。" xr:uid="{00000000-0002-0000-0000-00000F000000}">
          <x14:formula1>
            <xm:f>定義!$E$5:$E$6</xm:f>
          </x14:formula1>
          <xm:sqref>C26</xm:sqref>
        </x14:dataValidation>
        <x14:dataValidation type="list" allowBlank="1" showInputMessage="1" showErrorMessage="1" xr:uid="{00000000-0002-0000-0000-000010000000}">
          <x14:formula1>
            <xm:f>定義!$D$5:$D$6</xm:f>
          </x14:formula1>
          <xm:sqref>A31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view="pageBreakPreview" zoomScale="101" zoomScaleNormal="120" zoomScaleSheetLayoutView="89" workbookViewId="0">
      <selection activeCell="AF24" sqref="AF24"/>
    </sheetView>
  </sheetViews>
  <sheetFormatPr defaultColWidth="2.25" defaultRowHeight="12"/>
  <cols>
    <col min="1" max="1" width="2.625" style="1" customWidth="1"/>
    <col min="2" max="12" width="2.25" style="1"/>
    <col min="13" max="13" width="2.25" style="1" customWidth="1"/>
    <col min="14" max="48" width="2.25" style="1"/>
    <col min="49" max="49" width="5.875" style="1" customWidth="1"/>
    <col min="50" max="50" width="2.25" style="1"/>
    <col min="51" max="51" width="5.875" style="1" customWidth="1"/>
    <col min="52" max="52" width="2.25" style="1"/>
    <col min="53" max="53" width="5.75" style="1" customWidth="1"/>
    <col min="54" max="16384" width="2.25" style="1"/>
  </cols>
  <sheetData>
    <row r="1" spans="1:39" ht="15" customHeight="1">
      <c r="A1" s="1" t="s">
        <v>0</v>
      </c>
      <c r="C1" s="13"/>
      <c r="D1" s="13"/>
      <c r="AK1" s="149"/>
      <c r="AL1" s="149"/>
      <c r="AM1" s="149"/>
    </row>
    <row r="2" spans="1:39" ht="19.5" customHeight="1">
      <c r="A2" s="7"/>
      <c r="C2" s="13"/>
      <c r="D2" s="13"/>
    </row>
    <row r="3" spans="1:39" ht="15" customHeight="1">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row>
    <row r="4" spans="1:39" ht="15" customHeight="1">
      <c r="A4" s="153" t="s">
        <v>2</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row>
    <row r="5" spans="1:39" ht="15" customHeight="1">
      <c r="AF5" s="14"/>
      <c r="AG5" s="14"/>
      <c r="AH5" s="14"/>
      <c r="AI5" s="14"/>
      <c r="AJ5" s="14"/>
      <c r="AK5" s="14"/>
      <c r="AL5" s="14"/>
    </row>
    <row r="6" spans="1:39" ht="15" customHeight="1">
      <c r="C6" s="13"/>
      <c r="D6" s="13"/>
      <c r="AC6" s="2" t="s">
        <v>3</v>
      </c>
      <c r="AD6" s="150">
        <f>入力シート!C3</f>
        <v>5</v>
      </c>
      <c r="AE6" s="150"/>
      <c r="AF6" s="13" t="s">
        <v>4</v>
      </c>
      <c r="AG6" s="150">
        <f>入力シート!C4</f>
        <v>5</v>
      </c>
      <c r="AH6" s="150"/>
      <c r="AI6" s="13" t="s">
        <v>5</v>
      </c>
      <c r="AJ6" s="150">
        <f>入力シート!C5</f>
        <v>10</v>
      </c>
      <c r="AK6" s="150"/>
      <c r="AL6" s="13" t="s">
        <v>6</v>
      </c>
      <c r="AM6" s="13"/>
    </row>
    <row r="7" spans="1:39" ht="18" customHeight="1">
      <c r="A7" s="151" t="s">
        <v>7</v>
      </c>
      <c r="B7" s="151"/>
      <c r="C7" s="151"/>
      <c r="D7" s="151"/>
      <c r="E7" s="151"/>
      <c r="F7" s="151"/>
      <c r="G7" s="151"/>
      <c r="H7" s="151"/>
      <c r="I7" s="151"/>
    </row>
    <row r="8" spans="1:39" ht="18" customHeight="1">
      <c r="A8" s="2"/>
      <c r="B8" s="2"/>
      <c r="C8" s="2"/>
      <c r="D8" s="2"/>
      <c r="E8" s="2"/>
      <c r="F8" s="2"/>
      <c r="G8" s="2"/>
      <c r="T8" s="3" t="s">
        <v>8</v>
      </c>
      <c r="U8" s="3"/>
      <c r="V8" s="3"/>
      <c r="W8" s="3"/>
      <c r="X8" s="3"/>
      <c r="Y8" s="3"/>
      <c r="Z8" s="154" t="str">
        <f>IF(入力シート!C8=0,"",入力シート!C8)</f>
        <v>社会福祉法人広島</v>
      </c>
      <c r="AA8" s="155"/>
      <c r="AB8" s="155"/>
      <c r="AC8" s="155"/>
      <c r="AD8" s="155"/>
      <c r="AE8" s="155"/>
      <c r="AF8" s="155"/>
      <c r="AG8" s="155"/>
      <c r="AH8" s="155"/>
      <c r="AI8" s="155"/>
      <c r="AJ8" s="155"/>
      <c r="AK8" s="155"/>
      <c r="AL8" s="155"/>
    </row>
    <row r="9" spans="1:39" ht="6.75" customHeight="1">
      <c r="A9" s="2"/>
      <c r="B9" s="2"/>
      <c r="C9" s="2"/>
      <c r="D9" s="2"/>
      <c r="E9" s="2"/>
      <c r="F9" s="2"/>
      <c r="G9" s="2"/>
      <c r="T9" s="4"/>
      <c r="U9" s="4"/>
      <c r="V9" s="4"/>
      <c r="W9" s="4"/>
      <c r="X9" s="4"/>
      <c r="Y9" s="4"/>
      <c r="Z9" s="4"/>
      <c r="AA9" s="4"/>
      <c r="AB9" s="4"/>
      <c r="AC9" s="4"/>
      <c r="AD9" s="4"/>
      <c r="AE9" s="4"/>
      <c r="AF9" s="4"/>
      <c r="AG9" s="4"/>
      <c r="AH9" s="4"/>
      <c r="AI9" s="4"/>
      <c r="AJ9" s="4"/>
      <c r="AK9" s="4"/>
      <c r="AL9" s="4"/>
    </row>
    <row r="10" spans="1:39" ht="13.5" customHeight="1">
      <c r="A10" s="2"/>
      <c r="B10" s="2"/>
      <c r="C10" s="157"/>
      <c r="D10" s="158"/>
      <c r="E10" s="158"/>
      <c r="F10" s="158"/>
      <c r="G10" s="158"/>
      <c r="H10" s="158"/>
      <c r="I10" s="158"/>
      <c r="J10" s="158"/>
      <c r="K10" s="158"/>
      <c r="L10" s="158"/>
      <c r="M10" s="158"/>
      <c r="N10" s="158"/>
      <c r="O10" s="158"/>
      <c r="P10" s="158"/>
      <c r="Z10" s="1" t="s">
        <v>99</v>
      </c>
      <c r="AA10" s="156">
        <f>IF(入力シート!C9=0,"",入力シート!C9)</f>
        <v>7308586</v>
      </c>
      <c r="AB10" s="156"/>
      <c r="AC10" s="156"/>
      <c r="AD10" s="156"/>
      <c r="AE10" s="156"/>
      <c r="AF10" s="156"/>
      <c r="AG10" s="156"/>
      <c r="AH10" s="156"/>
      <c r="AI10" s="156"/>
      <c r="AJ10" s="156"/>
      <c r="AK10" s="156"/>
      <c r="AL10" s="156"/>
    </row>
    <row r="11" spans="1:39" ht="18" customHeight="1">
      <c r="A11" s="2"/>
      <c r="B11" s="2"/>
      <c r="C11" s="158"/>
      <c r="D11" s="158"/>
      <c r="E11" s="158"/>
      <c r="F11" s="158"/>
      <c r="G11" s="158"/>
      <c r="H11" s="158"/>
      <c r="I11" s="158"/>
      <c r="J11" s="158"/>
      <c r="K11" s="158"/>
      <c r="L11" s="158"/>
      <c r="M11" s="158"/>
      <c r="N11" s="158"/>
      <c r="O11" s="158"/>
      <c r="P11" s="158"/>
      <c r="T11" s="3" t="s">
        <v>9</v>
      </c>
      <c r="U11" s="3"/>
      <c r="V11" s="3"/>
      <c r="W11" s="3"/>
      <c r="X11" s="3"/>
      <c r="Y11" s="3"/>
      <c r="Z11" s="154" t="str">
        <f>IF(入力シート!C10=0,"",入力シート!C10)</f>
        <v>広島市中区国泰寺町一丁目６番３４号</v>
      </c>
      <c r="AA11" s="155"/>
      <c r="AB11" s="155"/>
      <c r="AC11" s="155"/>
      <c r="AD11" s="155"/>
      <c r="AE11" s="155"/>
      <c r="AF11" s="155"/>
      <c r="AG11" s="155"/>
      <c r="AH11" s="155"/>
      <c r="AI11" s="155"/>
      <c r="AJ11" s="155"/>
      <c r="AK11" s="155"/>
      <c r="AL11" s="155"/>
    </row>
    <row r="12" spans="1:39" ht="6.75" customHeight="1">
      <c r="A12" s="2"/>
      <c r="B12" s="2"/>
      <c r="C12" s="158"/>
      <c r="D12" s="158"/>
      <c r="E12" s="158"/>
      <c r="F12" s="158"/>
      <c r="G12" s="158"/>
      <c r="H12" s="158"/>
      <c r="I12" s="158"/>
      <c r="J12" s="158"/>
      <c r="K12" s="158"/>
      <c r="L12" s="158"/>
      <c r="M12" s="158"/>
      <c r="N12" s="158"/>
      <c r="O12" s="158"/>
      <c r="P12" s="158"/>
      <c r="T12" s="4"/>
      <c r="U12" s="4"/>
      <c r="V12" s="4"/>
      <c r="W12" s="4"/>
      <c r="X12" s="4"/>
      <c r="Y12" s="4"/>
      <c r="Z12" s="4"/>
      <c r="AA12" s="4"/>
      <c r="AB12" s="4"/>
      <c r="AC12" s="4"/>
      <c r="AD12" s="4"/>
      <c r="AE12" s="4"/>
      <c r="AF12" s="4"/>
      <c r="AG12" s="4"/>
      <c r="AH12" s="4"/>
      <c r="AI12" s="4"/>
      <c r="AJ12" s="4"/>
      <c r="AK12" s="4"/>
      <c r="AL12" s="4"/>
    </row>
    <row r="13" spans="1:39" ht="18" customHeight="1">
      <c r="A13" s="2"/>
      <c r="B13" s="2"/>
      <c r="C13" s="158"/>
      <c r="D13" s="158"/>
      <c r="E13" s="158"/>
      <c r="F13" s="158"/>
      <c r="G13" s="158"/>
      <c r="H13" s="158"/>
      <c r="I13" s="158"/>
      <c r="J13" s="158"/>
      <c r="K13" s="158"/>
      <c r="L13" s="158"/>
      <c r="M13" s="158"/>
      <c r="N13" s="158"/>
      <c r="O13" s="158"/>
      <c r="P13" s="158"/>
      <c r="T13" s="3" t="s">
        <v>10</v>
      </c>
      <c r="U13" s="3"/>
      <c r="V13" s="3"/>
      <c r="W13" s="3"/>
      <c r="X13" s="3"/>
      <c r="Y13" s="3"/>
      <c r="Z13" s="154" t="str">
        <f>入力シート!C11&amp;"　"&amp;入力シート!C12&amp;"　"&amp;入力シート!C13</f>
        <v>理事長　広島　太郎</v>
      </c>
      <c r="AA13" s="155"/>
      <c r="AB13" s="155"/>
      <c r="AC13" s="155"/>
      <c r="AD13" s="155"/>
      <c r="AE13" s="155"/>
      <c r="AF13" s="155"/>
      <c r="AG13" s="155"/>
      <c r="AH13" s="155"/>
      <c r="AI13" s="155"/>
      <c r="AJ13" s="155"/>
      <c r="AK13" s="155"/>
      <c r="AL13" s="155"/>
    </row>
    <row r="14" spans="1:39" ht="6.75" customHeight="1">
      <c r="A14" s="2"/>
      <c r="B14" s="2"/>
      <c r="C14" s="158"/>
      <c r="D14" s="158"/>
      <c r="E14" s="158"/>
      <c r="F14" s="158"/>
      <c r="G14" s="158"/>
      <c r="H14" s="158"/>
      <c r="I14" s="158"/>
      <c r="J14" s="158"/>
      <c r="K14" s="158"/>
      <c r="L14" s="158"/>
      <c r="M14" s="158"/>
      <c r="N14" s="158"/>
      <c r="O14" s="158"/>
      <c r="P14" s="158"/>
      <c r="T14" s="4"/>
      <c r="U14" s="4"/>
      <c r="V14" s="4"/>
      <c r="W14" s="4"/>
      <c r="X14" s="4"/>
      <c r="Y14" s="4"/>
      <c r="Z14" s="4"/>
      <c r="AA14" s="4"/>
      <c r="AB14" s="4"/>
      <c r="AC14" s="4"/>
      <c r="AD14" s="4"/>
      <c r="AE14" s="4"/>
      <c r="AF14" s="4"/>
      <c r="AG14" s="4"/>
      <c r="AH14" s="4"/>
      <c r="AI14" s="4"/>
      <c r="AJ14" s="4"/>
      <c r="AK14" s="4"/>
      <c r="AL14" s="4"/>
    </row>
    <row r="15" spans="1:39" ht="18" customHeight="1">
      <c r="A15" s="2"/>
      <c r="B15" s="2"/>
      <c r="C15" s="158"/>
      <c r="D15" s="158"/>
      <c r="E15" s="158"/>
      <c r="F15" s="158"/>
      <c r="G15" s="158"/>
      <c r="H15" s="158"/>
      <c r="I15" s="158"/>
      <c r="J15" s="158"/>
      <c r="K15" s="158"/>
      <c r="L15" s="158"/>
      <c r="M15" s="158"/>
      <c r="N15" s="158"/>
      <c r="O15" s="158"/>
      <c r="P15" s="158"/>
      <c r="T15" s="3" t="s">
        <v>11</v>
      </c>
      <c r="U15" s="3"/>
      <c r="V15" s="3"/>
      <c r="W15" s="3"/>
      <c r="X15" s="3"/>
      <c r="Y15" s="3"/>
      <c r="Z15" s="154" t="str">
        <f>IF(入力シート!C16=0,"",入力シート!C16)</f>
        <v>広島　花子</v>
      </c>
      <c r="AA15" s="155"/>
      <c r="AB15" s="155"/>
      <c r="AC15" s="155"/>
      <c r="AD15" s="155"/>
      <c r="AE15" s="155"/>
      <c r="AF15" s="155"/>
      <c r="AG15" s="155"/>
      <c r="AH15" s="155"/>
      <c r="AI15" s="155"/>
      <c r="AJ15" s="155"/>
      <c r="AK15" s="155"/>
      <c r="AL15" s="155"/>
    </row>
    <row r="16" spans="1:39" ht="6.75" customHeight="1">
      <c r="A16" s="2"/>
      <c r="B16" s="2"/>
      <c r="C16" s="158"/>
      <c r="D16" s="158"/>
      <c r="E16" s="158"/>
      <c r="F16" s="158"/>
      <c r="G16" s="158"/>
      <c r="H16" s="158"/>
      <c r="I16" s="158"/>
      <c r="J16" s="158"/>
      <c r="K16" s="158"/>
      <c r="L16" s="158"/>
      <c r="M16" s="158"/>
      <c r="N16" s="158"/>
      <c r="O16" s="158"/>
      <c r="P16" s="158"/>
      <c r="T16" s="4"/>
      <c r="U16" s="4"/>
      <c r="V16" s="4"/>
      <c r="W16" s="4"/>
      <c r="X16" s="4"/>
      <c r="Y16" s="4"/>
      <c r="Z16" s="4"/>
      <c r="AA16" s="4"/>
      <c r="AB16" s="4"/>
      <c r="AC16" s="4"/>
      <c r="AD16" s="4"/>
      <c r="AE16" s="4"/>
      <c r="AF16" s="4"/>
      <c r="AG16" s="4"/>
      <c r="AH16" s="4"/>
      <c r="AI16" s="4"/>
      <c r="AJ16" s="4"/>
      <c r="AK16" s="4"/>
      <c r="AL16" s="4"/>
    </row>
    <row r="17" spans="1:51" ht="18" customHeight="1">
      <c r="A17" s="2"/>
      <c r="B17" s="2"/>
      <c r="C17" s="158"/>
      <c r="D17" s="158"/>
      <c r="E17" s="158"/>
      <c r="F17" s="158"/>
      <c r="G17" s="158"/>
      <c r="H17" s="158"/>
      <c r="I17" s="158"/>
      <c r="J17" s="158"/>
      <c r="K17" s="158"/>
      <c r="L17" s="158"/>
      <c r="M17" s="158"/>
      <c r="N17" s="158"/>
      <c r="O17" s="158"/>
      <c r="P17" s="158"/>
      <c r="T17" s="3" t="s">
        <v>12</v>
      </c>
      <c r="U17" s="3"/>
      <c r="V17" s="3"/>
      <c r="W17" s="3"/>
      <c r="X17" s="3"/>
      <c r="Y17" s="3"/>
      <c r="Z17" s="154" t="str">
        <f>IF(入力シート!C17=0,"",入力シート!C17)</f>
        <v>082-504-2841</v>
      </c>
      <c r="AA17" s="155"/>
      <c r="AB17" s="155"/>
      <c r="AC17" s="155"/>
      <c r="AD17" s="155"/>
      <c r="AE17" s="155"/>
      <c r="AF17" s="155"/>
      <c r="AG17" s="155"/>
      <c r="AH17" s="155"/>
      <c r="AI17" s="155"/>
      <c r="AJ17" s="155"/>
      <c r="AK17" s="155"/>
      <c r="AL17" s="155"/>
    </row>
    <row r="18" spans="1:51" ht="6.75" customHeight="1">
      <c r="A18" s="2"/>
      <c r="B18" s="2"/>
      <c r="C18" s="2"/>
      <c r="D18" s="2"/>
      <c r="E18" s="2"/>
      <c r="F18" s="2"/>
      <c r="G18" s="2"/>
      <c r="T18" s="4"/>
      <c r="U18" s="4"/>
      <c r="V18" s="4"/>
      <c r="W18" s="4"/>
      <c r="X18" s="4"/>
      <c r="Y18" s="4"/>
      <c r="Z18" s="4"/>
      <c r="AA18" s="4"/>
      <c r="AB18" s="4"/>
      <c r="AC18" s="4"/>
      <c r="AD18" s="4"/>
      <c r="AE18" s="4"/>
      <c r="AF18" s="4"/>
      <c r="AG18" s="4"/>
      <c r="AH18" s="4"/>
      <c r="AI18" s="4"/>
      <c r="AJ18" s="4"/>
      <c r="AK18" s="4"/>
      <c r="AL18" s="4"/>
    </row>
    <row r="19" spans="1:51" ht="18" customHeight="1">
      <c r="A19" s="2"/>
      <c r="B19" s="2"/>
      <c r="C19" s="2"/>
      <c r="D19" s="2"/>
      <c r="E19" s="2"/>
      <c r="F19" s="2"/>
      <c r="G19" s="2"/>
    </row>
    <row r="20" spans="1:51" ht="15" customHeight="1">
      <c r="A20" s="130" t="s">
        <v>14</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row>
    <row r="21" spans="1:51" ht="17.25" customHeight="1">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row>
    <row r="22" spans="1:51" ht="16.5" customHeight="1">
      <c r="A22" s="137" t="s">
        <v>15</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row>
    <row r="23" spans="1:51" ht="9.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51" ht="27.75" customHeight="1">
      <c r="A24" s="15">
        <v>1</v>
      </c>
      <c r="B24" s="16"/>
      <c r="C24" s="14" t="s">
        <v>16</v>
      </c>
      <c r="D24" s="16"/>
      <c r="E24" s="16"/>
      <c r="F24" s="16"/>
      <c r="G24" s="16"/>
      <c r="H24" s="16"/>
      <c r="I24" s="22"/>
      <c r="J24" s="22"/>
      <c r="K24" s="22"/>
      <c r="L24" s="22"/>
      <c r="M24" s="22"/>
      <c r="N24" s="22"/>
      <c r="O24" s="22"/>
      <c r="P24" s="22"/>
      <c r="Q24" s="22"/>
      <c r="R24" s="16"/>
      <c r="S24" s="16"/>
      <c r="T24" s="16"/>
      <c r="U24" s="16"/>
      <c r="V24" s="16"/>
      <c r="W24" s="16"/>
      <c r="Y24" s="59"/>
      <c r="Z24" s="59"/>
      <c r="AA24" s="59"/>
      <c r="AB24" s="59"/>
      <c r="AC24" s="59">
        <f>'申請書（6申請額一覧、7利用者負担一覧表） '!O26+前シートに入力し切れない場合はこちらに続きを入力してください!O26</f>
        <v>2445000</v>
      </c>
      <c r="AD24" s="59"/>
      <c r="AE24" s="59"/>
      <c r="AF24" s="59"/>
      <c r="AG24" s="59"/>
      <c r="AH24" s="59"/>
      <c r="AI24" s="135" t="s">
        <v>17</v>
      </c>
      <c r="AJ24" s="135"/>
      <c r="AK24" s="16"/>
      <c r="AL24" s="16"/>
      <c r="AM24" s="16"/>
    </row>
    <row r="25" spans="1:51" ht="9" customHeight="1">
      <c r="A25" s="15"/>
      <c r="B25" s="16"/>
      <c r="C25" s="14"/>
      <c r="D25" s="16"/>
      <c r="E25" s="16"/>
      <c r="F25" s="16"/>
      <c r="G25" s="16"/>
      <c r="H25" s="16"/>
      <c r="I25" s="22"/>
      <c r="J25" s="22"/>
      <c r="K25" s="22"/>
      <c r="L25" s="22"/>
      <c r="M25" s="22"/>
      <c r="N25" s="22"/>
      <c r="O25" s="22"/>
      <c r="P25" s="22"/>
      <c r="Q25" s="22"/>
      <c r="R25" s="16"/>
      <c r="S25" s="16"/>
      <c r="T25" s="16"/>
      <c r="U25" s="16"/>
      <c r="V25" s="16"/>
      <c r="W25" s="16"/>
      <c r="X25" s="54"/>
      <c r="Y25" s="54"/>
      <c r="Z25" s="54"/>
      <c r="AA25" s="54"/>
      <c r="AB25" s="54"/>
      <c r="AC25" s="54"/>
      <c r="AD25" s="54"/>
      <c r="AE25" s="54"/>
      <c r="AF25" s="54"/>
      <c r="AG25" s="54"/>
      <c r="AH25" s="54"/>
      <c r="AI25" s="55"/>
      <c r="AJ25" s="55"/>
      <c r="AK25" s="16"/>
      <c r="AL25" s="16"/>
      <c r="AM25" s="16"/>
    </row>
    <row r="26" spans="1:51" ht="27.75" customHeight="1">
      <c r="A26" s="15">
        <v>2</v>
      </c>
      <c r="B26" s="25"/>
      <c r="C26" s="14" t="s">
        <v>18</v>
      </c>
      <c r="D26" s="25"/>
      <c r="E26" s="25"/>
      <c r="F26" s="25"/>
      <c r="G26" s="25"/>
      <c r="H26" s="25"/>
      <c r="I26" s="25"/>
      <c r="J26" s="25"/>
      <c r="K26" s="25"/>
      <c r="L26" s="25"/>
      <c r="M26" s="25"/>
      <c r="N26" s="25"/>
      <c r="O26" s="25"/>
      <c r="P26" s="135" t="s">
        <v>19</v>
      </c>
      <c r="Q26" s="135"/>
      <c r="R26" s="135"/>
      <c r="S26" s="136">
        <f>'申請書（6申請額一覧、7利用者負担一覧表） '!J24+前シートに入力し切れない場合はこちらに続きを入力してください!J24</f>
        <v>1000</v>
      </c>
      <c r="T26" s="136"/>
      <c r="U26" s="136"/>
      <c r="V26" s="136"/>
      <c r="W26" s="136"/>
      <c r="X26" s="135" t="s">
        <v>20</v>
      </c>
      <c r="Y26" s="135"/>
      <c r="Z26" s="27" t="s">
        <v>21</v>
      </c>
      <c r="AA26" s="135" t="s">
        <v>22</v>
      </c>
      <c r="AB26" s="135"/>
      <c r="AC26" s="135"/>
      <c r="AD26" s="145">
        <f>'申請書（6申請額一覧、7利用者負担一覧表） '!J25+前シートに入力し切れない場合はこちらに続きを入力してください!J25</f>
        <v>2980</v>
      </c>
      <c r="AE26" s="145"/>
      <c r="AF26" s="145"/>
      <c r="AG26" s="145"/>
      <c r="AH26" s="145"/>
      <c r="AI26" s="135" t="s">
        <v>20</v>
      </c>
      <c r="AJ26" s="135"/>
      <c r="AL26" s="25"/>
      <c r="AM26" s="25"/>
      <c r="AY26" s="25"/>
    </row>
    <row r="27" spans="1:51" ht="9" customHeight="1">
      <c r="A27" s="15"/>
      <c r="B27" s="25"/>
      <c r="C27" s="14"/>
      <c r="D27" s="25"/>
      <c r="E27" s="25"/>
      <c r="F27" s="25"/>
      <c r="G27" s="25"/>
      <c r="H27" s="25"/>
      <c r="I27" s="25"/>
      <c r="J27" s="25"/>
      <c r="K27" s="25"/>
      <c r="L27" s="25"/>
      <c r="M27" s="25"/>
      <c r="N27" s="25"/>
      <c r="O27" s="25"/>
      <c r="P27" s="56"/>
      <c r="Q27" s="56"/>
      <c r="R27" s="56"/>
      <c r="S27" s="53"/>
      <c r="T27" s="53"/>
      <c r="U27" s="53"/>
      <c r="V27" s="53"/>
      <c r="W27" s="53"/>
      <c r="X27" s="56"/>
      <c r="Y27" s="56"/>
      <c r="Z27" s="27"/>
      <c r="AA27" s="56"/>
      <c r="AB27" s="56"/>
      <c r="AC27" s="56"/>
      <c r="AD27" s="57"/>
      <c r="AE27" s="57"/>
      <c r="AF27" s="57"/>
      <c r="AG27" s="57"/>
      <c r="AH27" s="57"/>
      <c r="AI27" s="56"/>
      <c r="AJ27" s="56"/>
      <c r="AL27" s="25"/>
      <c r="AM27" s="25"/>
      <c r="AY27" s="25"/>
    </row>
    <row r="28" spans="1:51" ht="27.75" customHeight="1">
      <c r="A28" s="15">
        <v>3</v>
      </c>
      <c r="B28" s="25"/>
      <c r="C28" s="14" t="s">
        <v>23</v>
      </c>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row>
    <row r="29" spans="1:51" s="24" customFormat="1" ht="27.75" customHeight="1">
      <c r="B29" s="132" t="s">
        <v>24</v>
      </c>
      <c r="C29" s="132"/>
      <c r="D29" s="132"/>
      <c r="E29" s="132"/>
      <c r="F29" s="132"/>
      <c r="G29" s="132"/>
      <c r="H29" s="132"/>
      <c r="I29" s="132" t="s">
        <v>25</v>
      </c>
      <c r="J29" s="132"/>
      <c r="K29" s="132"/>
      <c r="L29" s="132"/>
      <c r="M29" s="132"/>
      <c r="N29" s="132"/>
      <c r="O29" s="132"/>
      <c r="P29" s="132" t="s">
        <v>26</v>
      </c>
      <c r="Q29" s="132"/>
      <c r="R29" s="132"/>
      <c r="S29" s="132"/>
      <c r="T29" s="132"/>
      <c r="U29" s="132" t="s">
        <v>27</v>
      </c>
      <c r="V29" s="132"/>
      <c r="W29" s="132"/>
      <c r="X29" s="132"/>
      <c r="Y29" s="132"/>
      <c r="Z29" s="132" t="s">
        <v>144</v>
      </c>
      <c r="AA29" s="132"/>
      <c r="AB29" s="132"/>
      <c r="AC29" s="132"/>
      <c r="AD29" s="132"/>
      <c r="AE29" s="132"/>
      <c r="AF29" s="132"/>
      <c r="AG29" s="132" t="s">
        <v>28</v>
      </c>
      <c r="AH29" s="132"/>
      <c r="AI29" s="132"/>
      <c r="AJ29" s="132"/>
      <c r="AK29" s="132"/>
      <c r="AL29" s="132"/>
      <c r="AM29" s="132"/>
    </row>
    <row r="30" spans="1:51" s="24" customFormat="1" ht="39" customHeight="1">
      <c r="B30" s="133" t="s">
        <v>29</v>
      </c>
      <c r="C30" s="133"/>
      <c r="D30" s="133"/>
      <c r="E30" s="133"/>
      <c r="F30" s="133"/>
      <c r="G30" s="133"/>
      <c r="H30" s="133"/>
      <c r="I30" s="134" t="str">
        <f>IF(入力シート!C38=0,"",入力シート!C38)</f>
        <v/>
      </c>
      <c r="J30" s="134"/>
      <c r="K30" s="134"/>
      <c r="L30" s="134"/>
      <c r="M30" s="134"/>
      <c r="N30" s="134"/>
      <c r="O30" s="134"/>
      <c r="P30" s="131">
        <f>AC24</f>
        <v>2445000</v>
      </c>
      <c r="Q30" s="131"/>
      <c r="R30" s="131"/>
      <c r="S30" s="131"/>
      <c r="T30" s="131"/>
      <c r="U30" s="131">
        <f>AC24</f>
        <v>2445000</v>
      </c>
      <c r="V30" s="131"/>
      <c r="W30" s="131"/>
      <c r="X30" s="131"/>
      <c r="Y30" s="131"/>
      <c r="Z30" s="134" t="str">
        <f>IF(入力シート!C39=0,"",入力シート!C39)</f>
        <v/>
      </c>
      <c r="AA30" s="134"/>
      <c r="AB30" s="134"/>
      <c r="AC30" s="134"/>
      <c r="AD30" s="134"/>
      <c r="AE30" s="134"/>
      <c r="AF30" s="134"/>
      <c r="AG30" s="133" t="s">
        <v>187</v>
      </c>
      <c r="AH30" s="133"/>
      <c r="AI30" s="133"/>
      <c r="AJ30" s="133"/>
      <c r="AK30" s="133"/>
      <c r="AL30" s="133"/>
      <c r="AM30" s="133"/>
    </row>
    <row r="31" spans="1:51" s="24" customFormat="1" ht="13.5" customHeight="1">
      <c r="B31" s="161" t="s">
        <v>31</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row>
    <row r="32" spans="1:51" s="24" customFormat="1" ht="9" customHeight="1">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41" s="27" customFormat="1" ht="22.5" customHeight="1">
      <c r="A33" s="16">
        <v>4</v>
      </c>
      <c r="B33" s="28"/>
      <c r="C33" s="29" t="s">
        <v>127</v>
      </c>
      <c r="D33" s="28"/>
      <c r="E33" s="28"/>
      <c r="F33" s="28"/>
      <c r="G33" s="28"/>
      <c r="H33" s="28"/>
      <c r="I33" s="28"/>
      <c r="J33" s="28"/>
      <c r="K33" s="28"/>
      <c r="L33" s="28"/>
      <c r="M33" s="28"/>
      <c r="N33" s="28"/>
      <c r="O33" s="28"/>
      <c r="P33" s="28"/>
      <c r="Q33" s="28"/>
      <c r="R33" s="16"/>
      <c r="S33" s="16"/>
      <c r="T33" s="16"/>
      <c r="U33" s="16"/>
      <c r="V33" s="16"/>
      <c r="W33" s="16"/>
      <c r="X33" s="26"/>
      <c r="Y33" s="26"/>
      <c r="Z33" s="26"/>
      <c r="AA33" s="26"/>
      <c r="AB33" s="26"/>
      <c r="AC33" s="26"/>
      <c r="AD33" s="26"/>
      <c r="AE33" s="26"/>
      <c r="AF33" s="26"/>
      <c r="AG33" s="26"/>
      <c r="AH33" s="26"/>
      <c r="AI33" s="16"/>
      <c r="AJ33" s="16"/>
      <c r="AK33" s="28"/>
      <c r="AL33" s="28"/>
      <c r="AM33" s="28"/>
    </row>
    <row r="34" spans="1:41" ht="20.25" customHeight="1">
      <c r="A34" s="25"/>
      <c r="B34" s="45" t="str">
        <f>入力シート!A31</f>
        <v>☑</v>
      </c>
      <c r="C34" s="23" t="s">
        <v>128</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row>
    <row r="35" spans="1:41" ht="22.5" customHeight="1">
      <c r="A35" s="15"/>
      <c r="B35" s="60" t="s">
        <v>129</v>
      </c>
      <c r="C35" s="124" t="s">
        <v>130</v>
      </c>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41" ht="33" customHeight="1">
      <c r="A36" s="15"/>
      <c r="B36" s="60" t="s">
        <v>131</v>
      </c>
      <c r="C36" s="124" t="s">
        <v>134</v>
      </c>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row>
    <row r="37" spans="1:41" ht="56.25" customHeight="1">
      <c r="A37" s="15"/>
      <c r="B37" s="60" t="s">
        <v>132</v>
      </c>
      <c r="C37" s="124" t="s">
        <v>133</v>
      </c>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row>
    <row r="38" spans="1:41" ht="9" customHeight="1">
      <c r="A38" s="15"/>
      <c r="B38" s="58"/>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row>
    <row r="39" spans="1:41" s="27" customFormat="1" ht="22.5" customHeight="1">
      <c r="A39" s="16">
        <v>5</v>
      </c>
      <c r="B39" s="28"/>
      <c r="C39" s="29" t="s">
        <v>32</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41" ht="27.75" customHeight="1">
      <c r="B40" s="163" t="s">
        <v>33</v>
      </c>
      <c r="C40" s="167" t="s">
        <v>34</v>
      </c>
      <c r="D40" s="168"/>
      <c r="E40" s="168"/>
      <c r="F40" s="168"/>
      <c r="G40" s="168"/>
      <c r="H40" s="146" t="str">
        <f>IF(入力シート!C23=0,"",入力シート!C23)</f>
        <v>●●銀行</v>
      </c>
      <c r="I40" s="147"/>
      <c r="J40" s="147"/>
      <c r="K40" s="147"/>
      <c r="L40" s="147"/>
      <c r="M40" s="147"/>
      <c r="N40" s="147"/>
      <c r="O40" s="147"/>
      <c r="P40" s="148"/>
      <c r="Q40" s="138" t="s">
        <v>35</v>
      </c>
      <c r="R40" s="138"/>
      <c r="S40" s="138"/>
      <c r="T40" s="146" t="str">
        <f>IF(入力シート!C24=0,"",入力シート!C24)</f>
        <v>△△支店</v>
      </c>
      <c r="U40" s="147"/>
      <c r="V40" s="147"/>
      <c r="W40" s="147"/>
      <c r="X40" s="147"/>
      <c r="Y40" s="148"/>
      <c r="Z40" s="142" t="s">
        <v>36</v>
      </c>
      <c r="AA40" s="143"/>
      <c r="AB40" s="143"/>
      <c r="AC40" s="144"/>
      <c r="AD40" s="48" t="str">
        <f>MID(入力シート!C21,1,1)</f>
        <v>5</v>
      </c>
      <c r="AE40" s="49" t="str">
        <f>MID(入力シート!C21,2,1)</f>
        <v>5</v>
      </c>
      <c r="AF40" s="49" t="str">
        <f>MID(入力シート!C21,3,1)</f>
        <v>5</v>
      </c>
      <c r="AG40" s="50" t="str">
        <f>MID(入力シート!C21,4,1)</f>
        <v>5</v>
      </c>
      <c r="AH40" s="139" t="s">
        <v>37</v>
      </c>
      <c r="AI40" s="140"/>
      <c r="AJ40" s="141"/>
      <c r="AK40" s="48" t="str">
        <f>MID(入力シート!C22,1,1)</f>
        <v>5</v>
      </c>
      <c r="AL40" s="49" t="str">
        <f>MID(入力シート!C22,2,1)</f>
        <v>6</v>
      </c>
      <c r="AM40" s="50" t="str">
        <f>MID(入力シート!C22,3,1)</f>
        <v>7</v>
      </c>
    </row>
    <row r="41" spans="1:41" ht="27.75" customHeight="1">
      <c r="A41" s="51"/>
      <c r="B41" s="163"/>
      <c r="C41" s="142" t="s">
        <v>38</v>
      </c>
      <c r="D41" s="143"/>
      <c r="E41" s="143"/>
      <c r="F41" s="143"/>
      <c r="G41" s="144"/>
      <c r="H41" s="172" t="str">
        <f>SUBSTITUTE(SUBSTITUTE(SUBSTITUTE(SUBSTITUTE(SUBSTITUTE(SUBSTITUTE(SUBSTITUTE(SUBSTITUTE(SUBSTITUTE(AO41,"ｧ","ｱ"),"ｨ","ｲ"),"ｩ","ｳ"),"ｪ","ｴ"),"ｫ","ｵ"),"ｬ","ﾔ"),"ｭ","ﾕ"),"ｮ","ﾖ"),"ｯ","ﾂ")</f>
        <v>ﾌｸ)ﾋﾛｼﾏ</v>
      </c>
      <c r="I41" s="172"/>
      <c r="J41" s="172"/>
      <c r="K41" s="172"/>
      <c r="L41" s="172"/>
      <c r="M41" s="172"/>
      <c r="N41" s="172"/>
      <c r="O41" s="172"/>
      <c r="P41" s="172"/>
      <c r="Q41" s="172"/>
      <c r="R41" s="172"/>
      <c r="S41" s="172"/>
      <c r="T41" s="172"/>
      <c r="U41" s="172"/>
      <c r="V41" s="172"/>
      <c r="W41" s="172"/>
      <c r="X41" s="172"/>
      <c r="Y41" s="172"/>
      <c r="Z41" s="172"/>
      <c r="AA41" s="172"/>
      <c r="AB41" s="172"/>
      <c r="AC41" s="138" t="s">
        <v>39</v>
      </c>
      <c r="AD41" s="138"/>
      <c r="AE41" s="138"/>
      <c r="AF41" s="138"/>
      <c r="AG41" s="48" t="str">
        <f>MID(入力シート!C25,1,1)</f>
        <v>1</v>
      </c>
      <c r="AH41" s="49" t="str">
        <f>MID(入力シート!C25,2,1)</f>
        <v>2</v>
      </c>
      <c r="AI41" s="49" t="str">
        <f>MID(入力シート!C25,3,1)</f>
        <v>3</v>
      </c>
      <c r="AJ41" s="49" t="str">
        <f>MID(入力シート!C25,4,1)</f>
        <v>4</v>
      </c>
      <c r="AK41" s="49" t="str">
        <f>MID(入力シート!C25,5,1)</f>
        <v>5</v>
      </c>
      <c r="AL41" s="49" t="str">
        <f>MID(入力シート!C25,6,1)</f>
        <v>6</v>
      </c>
      <c r="AM41" s="50" t="str">
        <f>MID(入力シート!C25,7,1)</f>
        <v>7</v>
      </c>
      <c r="AO41" s="1" t="str">
        <f>ASC(入力シート!C28)</f>
        <v>ﾌｸ)ﾋﾛｼﾏ</v>
      </c>
    </row>
    <row r="42" spans="1:41" ht="27.75" customHeight="1">
      <c r="A42" s="51"/>
      <c r="B42" s="163"/>
      <c r="C42" s="164" t="s">
        <v>40</v>
      </c>
      <c r="D42" s="165"/>
      <c r="E42" s="165"/>
      <c r="F42" s="165"/>
      <c r="G42" s="166"/>
      <c r="H42" s="172" t="str">
        <f>IF(入力シート!C27=0,"",入力シート!C27)</f>
        <v>社会福祉法人広島　理事長　広島　太郎</v>
      </c>
      <c r="I42" s="172"/>
      <c r="J42" s="172"/>
      <c r="K42" s="172"/>
      <c r="L42" s="172"/>
      <c r="M42" s="172"/>
      <c r="N42" s="172"/>
      <c r="O42" s="172"/>
      <c r="P42" s="172"/>
      <c r="Q42" s="172"/>
      <c r="R42" s="172"/>
      <c r="S42" s="172"/>
      <c r="T42" s="172"/>
      <c r="U42" s="172"/>
      <c r="V42" s="172"/>
      <c r="W42" s="172"/>
      <c r="X42" s="172"/>
      <c r="Y42" s="172"/>
      <c r="Z42" s="172"/>
      <c r="AA42" s="172"/>
      <c r="AB42" s="172"/>
      <c r="AC42" s="138" t="s">
        <v>41</v>
      </c>
      <c r="AD42" s="138"/>
      <c r="AE42" s="138"/>
      <c r="AF42" s="138"/>
      <c r="AG42" s="169" t="str">
        <f>IF(入力シート!C26=0,"",入力シート!C26)</f>
        <v>普通</v>
      </c>
      <c r="AH42" s="170"/>
      <c r="AI42" s="170"/>
      <c r="AJ42" s="170"/>
      <c r="AK42" s="170"/>
      <c r="AL42" s="170"/>
      <c r="AM42" s="171"/>
    </row>
    <row r="43" spans="1:41" ht="8.25" customHeight="1">
      <c r="A43" s="25"/>
      <c r="B43" s="25"/>
      <c r="C43" s="2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row>
    <row r="44" spans="1:41" ht="10.5" customHeight="1">
      <c r="A44" s="25"/>
      <c r="B44" s="25"/>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60"/>
      <c r="AM44" s="160"/>
    </row>
    <row r="45" spans="1:41" ht="11.25" customHeight="1">
      <c r="A45" s="25"/>
      <c r="B45" s="25"/>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25"/>
      <c r="AM45" s="25"/>
    </row>
    <row r="46" spans="1:41">
      <c r="A46" s="25"/>
      <c r="B46" s="25"/>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25"/>
      <c r="AM46" s="25"/>
    </row>
    <row r="48" spans="1:41">
      <c r="B48" s="7"/>
    </row>
  </sheetData>
  <sheetProtection algorithmName="SHA-512" hashValue="D3jlAl3h+mmel9UQgwtLN9a52hNgjLLSTgvmOpMCCgLfurBnHVtQ/nnk/Fco2f9mHRCGZR8crL1XYjT1qdubIQ==" saltValue="g5hYA605o3hTI9q9RqLahA==" spinCount="100000" sheet="1" selectLockedCells="1"/>
  <mergeCells count="56">
    <mergeCell ref="Z17:AL17"/>
    <mergeCell ref="C10:P17"/>
    <mergeCell ref="C37:AM37"/>
    <mergeCell ref="C45:AK45"/>
    <mergeCell ref="C46:AK46"/>
    <mergeCell ref="C44:AM44"/>
    <mergeCell ref="B31:AM31"/>
    <mergeCell ref="B40:B42"/>
    <mergeCell ref="C42:G42"/>
    <mergeCell ref="C40:G40"/>
    <mergeCell ref="C41:G41"/>
    <mergeCell ref="AC42:AF42"/>
    <mergeCell ref="AG42:AM42"/>
    <mergeCell ref="H42:AB42"/>
    <mergeCell ref="H41:AB41"/>
    <mergeCell ref="H40:P40"/>
    <mergeCell ref="Z8:AL8"/>
    <mergeCell ref="Z11:AL11"/>
    <mergeCell ref="Z13:AL13"/>
    <mergeCell ref="Z15:AL15"/>
    <mergeCell ref="AA10:AL10"/>
    <mergeCell ref="AK1:AM1"/>
    <mergeCell ref="AD6:AE6"/>
    <mergeCell ref="AG6:AH6"/>
    <mergeCell ref="AJ6:AK6"/>
    <mergeCell ref="A7:I7"/>
    <mergeCell ref="A3:AM3"/>
    <mergeCell ref="A4:AM4"/>
    <mergeCell ref="AC41:AF41"/>
    <mergeCell ref="P26:R26"/>
    <mergeCell ref="AH40:AJ40"/>
    <mergeCell ref="X26:Y26"/>
    <mergeCell ref="AA26:AC26"/>
    <mergeCell ref="AI26:AJ26"/>
    <mergeCell ref="Z40:AC40"/>
    <mergeCell ref="Q40:S40"/>
    <mergeCell ref="P29:T29"/>
    <mergeCell ref="U29:Y29"/>
    <mergeCell ref="P30:T30"/>
    <mergeCell ref="AD26:AH26"/>
    <mergeCell ref="C36:AM36"/>
    <mergeCell ref="T40:Y40"/>
    <mergeCell ref="C35:AM35"/>
    <mergeCell ref="A20:AM21"/>
    <mergeCell ref="U30:Y30"/>
    <mergeCell ref="AG29:AM29"/>
    <mergeCell ref="B30:H30"/>
    <mergeCell ref="I30:O30"/>
    <mergeCell ref="Z30:AF30"/>
    <mergeCell ref="AG30:AM30"/>
    <mergeCell ref="B29:H29"/>
    <mergeCell ref="I29:O29"/>
    <mergeCell ref="AI24:AJ24"/>
    <mergeCell ref="S26:W26"/>
    <mergeCell ref="Z29:AF29"/>
    <mergeCell ref="A22:AM22"/>
  </mergeCells>
  <phoneticPr fontId="6"/>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U51"/>
  <sheetViews>
    <sheetView view="pageBreakPreview" zoomScaleNormal="100" zoomScaleSheetLayoutView="100" workbookViewId="0">
      <selection activeCell="B4" sqref="B4:C4"/>
    </sheetView>
  </sheetViews>
  <sheetFormatPr defaultColWidth="2.25" defaultRowHeight="13.5"/>
  <cols>
    <col min="1" max="1" width="3.125" style="99" customWidth="1"/>
    <col min="2" max="2" width="7.875" style="99" customWidth="1"/>
    <col min="3" max="3" width="4" style="99" customWidth="1"/>
    <col min="4" max="4" width="3.875" style="99" customWidth="1"/>
    <col min="5" max="8" width="7.875" style="99" customWidth="1"/>
    <col min="9" max="10" width="3.875" style="99" customWidth="1"/>
    <col min="11" max="11" width="2.125" style="99" customWidth="1"/>
    <col min="12" max="12" width="2.125" style="100" customWidth="1"/>
    <col min="13" max="13" width="3.875" style="100" customWidth="1"/>
    <col min="14" max="18" width="4" style="92" customWidth="1"/>
    <col min="19" max="19" width="3.875" style="92" customWidth="1"/>
    <col min="20" max="21" width="7.875" style="92" customWidth="1"/>
    <col min="22" max="16384" width="2.25" style="92"/>
  </cols>
  <sheetData>
    <row r="2" spans="1:21" ht="30.75" customHeight="1">
      <c r="A2" s="92" t="s">
        <v>42</v>
      </c>
      <c r="B2" s="92"/>
      <c r="C2" s="92"/>
      <c r="D2" s="92"/>
      <c r="E2" s="92"/>
      <c r="F2" s="92"/>
      <c r="G2" s="92"/>
      <c r="H2" s="92"/>
      <c r="I2" s="92"/>
      <c r="J2" s="92"/>
      <c r="K2" s="92"/>
      <c r="L2" s="93"/>
      <c r="M2" s="93"/>
    </row>
    <row r="3" spans="1:21" s="97" customFormat="1" ht="40.5" customHeight="1">
      <c r="A3" s="94" t="s">
        <v>43</v>
      </c>
      <c r="B3" s="200" t="s">
        <v>44</v>
      </c>
      <c r="C3" s="200"/>
      <c r="D3" s="228" t="s">
        <v>45</v>
      </c>
      <c r="E3" s="229"/>
      <c r="F3" s="230"/>
      <c r="G3" s="201" t="s">
        <v>46</v>
      </c>
      <c r="H3" s="201"/>
      <c r="I3" s="200" t="s">
        <v>47</v>
      </c>
      <c r="J3" s="200"/>
      <c r="K3" s="200"/>
      <c r="L3" s="200" t="s">
        <v>48</v>
      </c>
      <c r="M3" s="200"/>
      <c r="N3" s="200"/>
      <c r="O3" s="96" t="s">
        <v>49</v>
      </c>
      <c r="P3" s="232" t="s">
        <v>50</v>
      </c>
      <c r="Q3" s="233"/>
      <c r="R3" s="234"/>
      <c r="S3" s="232" t="s">
        <v>51</v>
      </c>
      <c r="T3" s="233"/>
      <c r="U3" s="234"/>
    </row>
    <row r="4" spans="1:21" ht="15" customHeight="1">
      <c r="A4" s="91">
        <v>1</v>
      </c>
      <c r="B4" s="218">
        <v>3410187888</v>
      </c>
      <c r="C4" s="219">
        <v>3410187888</v>
      </c>
      <c r="D4" s="197" t="s">
        <v>232</v>
      </c>
      <c r="E4" s="198" t="s">
        <v>232</v>
      </c>
      <c r="F4" s="199" t="s">
        <v>232</v>
      </c>
      <c r="G4" s="208" t="s">
        <v>197</v>
      </c>
      <c r="H4" s="209"/>
      <c r="I4" s="173">
        <v>400</v>
      </c>
      <c r="J4" s="175"/>
      <c r="K4" s="174"/>
      <c r="L4" s="173"/>
      <c r="M4" s="175"/>
      <c r="N4" s="174"/>
      <c r="O4" s="98" t="str">
        <f>IFERROR(VLOOKUP(G4,定義!$A$1:$B$19,2,FALSE),"")</f>
        <v>通所</v>
      </c>
      <c r="P4" s="178">
        <f>IF(O4="入所",ROUNDDOWN(42000*I4*(12-L4)/360,-3),ROUNDDOWN(14000*I4*(12-L4)/360,-3))</f>
        <v>186000</v>
      </c>
      <c r="Q4" s="179"/>
      <c r="R4" s="180"/>
      <c r="S4" s="215"/>
      <c r="T4" s="216"/>
      <c r="U4" s="217"/>
    </row>
    <row r="5" spans="1:21" ht="15" customHeight="1">
      <c r="A5" s="91">
        <v>2</v>
      </c>
      <c r="B5" s="218">
        <v>3410264458</v>
      </c>
      <c r="C5" s="219">
        <v>3410264458</v>
      </c>
      <c r="D5" s="197" t="s">
        <v>245</v>
      </c>
      <c r="E5" s="198" t="s">
        <v>233</v>
      </c>
      <c r="F5" s="199" t="s">
        <v>233</v>
      </c>
      <c r="G5" s="208" t="s">
        <v>204</v>
      </c>
      <c r="H5" s="209"/>
      <c r="I5" s="173">
        <v>400</v>
      </c>
      <c r="J5" s="175"/>
      <c r="K5" s="174"/>
      <c r="L5" s="173"/>
      <c r="M5" s="175"/>
      <c r="N5" s="174"/>
      <c r="O5" s="98" t="str">
        <f>IFERROR(VLOOKUP(G5,定義!$A$1:$B$19,2,FALSE),"")</f>
        <v>通所</v>
      </c>
      <c r="P5" s="178">
        <f t="shared" ref="P5:P23" si="0">IF(O5="入所",ROUNDDOWN(42000*I5*(12-L5)/360,-3),ROUNDDOWN(14000*I5*(12-L5)/360,-3))</f>
        <v>186000</v>
      </c>
      <c r="Q5" s="179"/>
      <c r="R5" s="180"/>
      <c r="S5" s="215"/>
      <c r="T5" s="216"/>
      <c r="U5" s="217"/>
    </row>
    <row r="6" spans="1:21" ht="15" customHeight="1">
      <c r="A6" s="91">
        <v>3</v>
      </c>
      <c r="B6" s="218">
        <v>3450163255</v>
      </c>
      <c r="C6" s="219">
        <v>3450163255</v>
      </c>
      <c r="D6" s="197" t="s">
        <v>234</v>
      </c>
      <c r="E6" s="198" t="s">
        <v>234</v>
      </c>
      <c r="F6" s="199" t="s">
        <v>234</v>
      </c>
      <c r="G6" s="208" t="s">
        <v>210</v>
      </c>
      <c r="H6" s="209"/>
      <c r="I6" s="173">
        <v>200</v>
      </c>
      <c r="J6" s="175"/>
      <c r="K6" s="174"/>
      <c r="L6" s="173"/>
      <c r="M6" s="175"/>
      <c r="N6" s="174"/>
      <c r="O6" s="98" t="str">
        <f>IFERROR(VLOOKUP(G6,定義!$A$1:$B$19,2,FALSE),"")</f>
        <v>通所</v>
      </c>
      <c r="P6" s="178">
        <f>IF(O6="入所",ROUNDDOWN(42000*I6*(12-L6)/360,-3),ROUNDDOWN(14000*I6*(12-L6)/360,-3))</f>
        <v>93000</v>
      </c>
      <c r="Q6" s="179"/>
      <c r="R6" s="180"/>
      <c r="S6" s="215"/>
      <c r="T6" s="216"/>
      <c r="U6" s="217"/>
    </row>
    <row r="7" spans="1:21" ht="15" customHeight="1">
      <c r="A7" s="91">
        <v>4</v>
      </c>
      <c r="B7" s="218"/>
      <c r="C7" s="219"/>
      <c r="D7" s="194"/>
      <c r="E7" s="195"/>
      <c r="F7" s="196"/>
      <c r="G7" s="208"/>
      <c r="H7" s="209"/>
      <c r="I7" s="173"/>
      <c r="J7" s="175"/>
      <c r="K7" s="174"/>
      <c r="L7" s="173"/>
      <c r="M7" s="175"/>
      <c r="N7" s="174"/>
      <c r="O7" s="98" t="str">
        <f>IFERROR(VLOOKUP(G7,定義!$A$1:$B$19,2,FALSE),"")</f>
        <v/>
      </c>
      <c r="P7" s="178">
        <f t="shared" si="0"/>
        <v>0</v>
      </c>
      <c r="Q7" s="179"/>
      <c r="R7" s="180"/>
      <c r="S7" s="215"/>
      <c r="T7" s="216"/>
      <c r="U7" s="217"/>
    </row>
    <row r="8" spans="1:21" ht="15" customHeight="1">
      <c r="A8" s="91">
        <v>5</v>
      </c>
      <c r="B8" s="218"/>
      <c r="C8" s="219"/>
      <c r="D8" s="194"/>
      <c r="E8" s="195"/>
      <c r="F8" s="196"/>
      <c r="G8" s="208"/>
      <c r="H8" s="209"/>
      <c r="I8" s="173"/>
      <c r="J8" s="175"/>
      <c r="K8" s="174"/>
      <c r="L8" s="173"/>
      <c r="M8" s="175"/>
      <c r="N8" s="174"/>
      <c r="O8" s="98" t="str">
        <f>IFERROR(VLOOKUP(G8,定義!$A$1:$B$19,2,FALSE),"")</f>
        <v/>
      </c>
      <c r="P8" s="178">
        <f t="shared" si="0"/>
        <v>0</v>
      </c>
      <c r="Q8" s="179"/>
      <c r="R8" s="180"/>
      <c r="S8" s="215"/>
      <c r="T8" s="216"/>
      <c r="U8" s="217"/>
    </row>
    <row r="9" spans="1:21" ht="15" customHeight="1">
      <c r="A9" s="91">
        <v>6</v>
      </c>
      <c r="B9" s="194">
        <v>3410156789</v>
      </c>
      <c r="C9" s="196"/>
      <c r="D9" s="197" t="s">
        <v>235</v>
      </c>
      <c r="E9" s="198" t="s">
        <v>235</v>
      </c>
      <c r="F9" s="199" t="s">
        <v>235</v>
      </c>
      <c r="G9" s="210" t="s">
        <v>194</v>
      </c>
      <c r="H9" s="211"/>
      <c r="I9" s="173">
        <v>1000</v>
      </c>
      <c r="J9" s="175"/>
      <c r="K9" s="174"/>
      <c r="L9" s="173"/>
      <c r="M9" s="175"/>
      <c r="N9" s="174"/>
      <c r="O9" s="98" t="str">
        <f>IFERROR(VLOOKUP(G9,定義!$A$1:$B$19,2,FALSE),"")</f>
        <v>入所</v>
      </c>
      <c r="P9" s="178">
        <f t="shared" ref="P9:P10" si="1">IF(O9="入所",ROUNDDOWN(42000*I9*(12-L9)/360,-3),ROUNDDOWN(14000*I9*(12-L9)/360,-3))</f>
        <v>1400000</v>
      </c>
      <c r="Q9" s="179"/>
      <c r="R9" s="180"/>
      <c r="S9" s="215"/>
      <c r="T9" s="216"/>
      <c r="U9" s="217"/>
    </row>
    <row r="10" spans="1:21" ht="15" customHeight="1">
      <c r="A10" s="91">
        <v>7</v>
      </c>
      <c r="B10" s="194">
        <v>3410222222</v>
      </c>
      <c r="C10" s="196"/>
      <c r="D10" s="197" t="s">
        <v>236</v>
      </c>
      <c r="E10" s="198" t="s">
        <v>236</v>
      </c>
      <c r="F10" s="199" t="s">
        <v>236</v>
      </c>
      <c r="G10" s="210" t="s">
        <v>197</v>
      </c>
      <c r="H10" s="211"/>
      <c r="I10" s="173">
        <v>800</v>
      </c>
      <c r="J10" s="175"/>
      <c r="K10" s="174"/>
      <c r="L10" s="173">
        <v>11</v>
      </c>
      <c r="M10" s="175"/>
      <c r="N10" s="174"/>
      <c r="O10" s="98" t="str">
        <f>IFERROR(VLOOKUP(G10,定義!$A$1:$B$19,2,FALSE),"")</f>
        <v>通所</v>
      </c>
      <c r="P10" s="178">
        <f t="shared" si="1"/>
        <v>31000</v>
      </c>
      <c r="Q10" s="179"/>
      <c r="R10" s="180"/>
      <c r="S10" s="215" t="s">
        <v>238</v>
      </c>
      <c r="T10" s="216"/>
      <c r="U10" s="217"/>
    </row>
    <row r="11" spans="1:21" ht="15" customHeight="1">
      <c r="A11" s="91">
        <v>8</v>
      </c>
      <c r="B11" s="194">
        <v>3410222222</v>
      </c>
      <c r="C11" s="196"/>
      <c r="D11" s="197" t="s">
        <v>237</v>
      </c>
      <c r="E11" s="198" t="s">
        <v>237</v>
      </c>
      <c r="F11" s="199" t="s">
        <v>237</v>
      </c>
      <c r="G11" s="210" t="s">
        <v>199</v>
      </c>
      <c r="H11" s="211"/>
      <c r="I11" s="173">
        <v>180</v>
      </c>
      <c r="J11" s="175"/>
      <c r="K11" s="174"/>
      <c r="L11" s="173"/>
      <c r="M11" s="175"/>
      <c r="N11" s="174"/>
      <c r="O11" s="98" t="str">
        <f>IFERROR(VLOOKUP(G11,定義!$A$1:$B$19,2,FALSE),"")</f>
        <v>通所</v>
      </c>
      <c r="P11" s="178">
        <f t="shared" si="0"/>
        <v>84000</v>
      </c>
      <c r="Q11" s="179"/>
      <c r="R11" s="180"/>
      <c r="S11" s="215"/>
      <c r="T11" s="216"/>
      <c r="U11" s="217"/>
    </row>
    <row r="12" spans="1:21" ht="15" customHeight="1">
      <c r="A12" s="91">
        <v>9</v>
      </c>
      <c r="B12" s="218"/>
      <c r="C12" s="227"/>
      <c r="D12" s="197"/>
      <c r="E12" s="198"/>
      <c r="F12" s="199"/>
      <c r="G12" s="208"/>
      <c r="H12" s="209"/>
      <c r="I12" s="173"/>
      <c r="J12" s="175"/>
      <c r="K12" s="174"/>
      <c r="L12" s="173"/>
      <c r="M12" s="175"/>
      <c r="N12" s="174"/>
      <c r="O12" s="98"/>
      <c r="P12" s="178"/>
      <c r="Q12" s="179"/>
      <c r="R12" s="180"/>
      <c r="S12" s="215"/>
      <c r="T12" s="216"/>
      <c r="U12" s="217"/>
    </row>
    <row r="13" spans="1:21" ht="15" customHeight="1">
      <c r="A13" s="91">
        <v>10</v>
      </c>
      <c r="B13" s="218"/>
      <c r="C13" s="219"/>
      <c r="D13" s="194"/>
      <c r="E13" s="195"/>
      <c r="F13" s="196"/>
      <c r="G13" s="208"/>
      <c r="H13" s="209"/>
      <c r="I13" s="173"/>
      <c r="J13" s="175"/>
      <c r="K13" s="174"/>
      <c r="L13" s="173"/>
      <c r="M13" s="175"/>
      <c r="N13" s="174"/>
      <c r="O13" s="98" t="str">
        <f>IFERROR(VLOOKUP(G13,定義!$A$1:$B$19,2,FALSE),"")</f>
        <v/>
      </c>
      <c r="P13" s="178">
        <f t="shared" si="0"/>
        <v>0</v>
      </c>
      <c r="Q13" s="179"/>
      <c r="R13" s="180"/>
      <c r="S13" s="215"/>
      <c r="T13" s="216"/>
      <c r="U13" s="217"/>
    </row>
    <row r="14" spans="1:21" ht="15" customHeight="1">
      <c r="A14" s="91">
        <v>11</v>
      </c>
      <c r="B14" s="218">
        <v>3410198565</v>
      </c>
      <c r="C14" s="219">
        <v>3410198565</v>
      </c>
      <c r="D14" s="197" t="s">
        <v>239</v>
      </c>
      <c r="E14" s="198" t="s">
        <v>239</v>
      </c>
      <c r="F14" s="199" t="s">
        <v>239</v>
      </c>
      <c r="G14" s="208" t="s">
        <v>197</v>
      </c>
      <c r="H14" s="209"/>
      <c r="I14" s="173">
        <v>300</v>
      </c>
      <c r="J14" s="175"/>
      <c r="K14" s="174"/>
      <c r="L14" s="173"/>
      <c r="M14" s="175"/>
      <c r="N14" s="174"/>
      <c r="O14" s="98" t="str">
        <f>IFERROR(VLOOKUP(G14,定義!$A$1:$B$19,2,FALSE),"")</f>
        <v>通所</v>
      </c>
      <c r="P14" s="178">
        <f t="shared" ref="P14:P15" si="2">IF(O14="入所",ROUNDDOWN(42000*I14*(12-L14)/360,-3),ROUNDDOWN(14000*I14*(12-L14)/360,-3))</f>
        <v>140000</v>
      </c>
      <c r="Q14" s="179"/>
      <c r="R14" s="180"/>
      <c r="S14" s="215"/>
      <c r="T14" s="216"/>
      <c r="U14" s="217"/>
    </row>
    <row r="15" spans="1:21" ht="15" customHeight="1">
      <c r="A15" s="91">
        <v>12</v>
      </c>
      <c r="B15" s="218">
        <v>3410198565</v>
      </c>
      <c r="C15" s="219">
        <v>3410198565</v>
      </c>
      <c r="D15" s="197" t="s">
        <v>239</v>
      </c>
      <c r="E15" s="198" t="s">
        <v>239</v>
      </c>
      <c r="F15" s="199" t="s">
        <v>239</v>
      </c>
      <c r="G15" s="208" t="s">
        <v>204</v>
      </c>
      <c r="H15" s="209"/>
      <c r="I15" s="173">
        <v>400</v>
      </c>
      <c r="J15" s="175"/>
      <c r="K15" s="174"/>
      <c r="L15" s="173"/>
      <c r="M15" s="175"/>
      <c r="N15" s="174"/>
      <c r="O15" s="98" t="str">
        <f>IFERROR(VLOOKUP(G15,定義!$A$1:$B$19,2,FALSE),"")</f>
        <v>通所</v>
      </c>
      <c r="P15" s="178">
        <f t="shared" si="2"/>
        <v>186000</v>
      </c>
      <c r="Q15" s="179"/>
      <c r="R15" s="180"/>
      <c r="S15" s="215"/>
      <c r="T15" s="216"/>
      <c r="U15" s="217"/>
    </row>
    <row r="16" spans="1:21" ht="15" customHeight="1">
      <c r="A16" s="91">
        <v>13</v>
      </c>
      <c r="B16" s="218"/>
      <c r="C16" s="219"/>
      <c r="D16" s="197"/>
      <c r="E16" s="198"/>
      <c r="F16" s="199"/>
      <c r="G16" s="208"/>
      <c r="H16" s="209"/>
      <c r="I16" s="173"/>
      <c r="J16" s="175"/>
      <c r="K16" s="174"/>
      <c r="L16" s="173"/>
      <c r="M16" s="175"/>
      <c r="N16" s="174"/>
      <c r="O16" s="98"/>
      <c r="P16" s="178"/>
      <c r="Q16" s="179"/>
      <c r="R16" s="180"/>
      <c r="S16" s="215"/>
      <c r="T16" s="216"/>
      <c r="U16" s="217"/>
    </row>
    <row r="17" spans="1:21" ht="15" customHeight="1">
      <c r="A17" s="91">
        <v>14</v>
      </c>
      <c r="B17" s="218"/>
      <c r="C17" s="219"/>
      <c r="D17" s="197"/>
      <c r="E17" s="198"/>
      <c r="F17" s="199"/>
      <c r="G17" s="208"/>
      <c r="H17" s="209"/>
      <c r="I17" s="173"/>
      <c r="J17" s="175"/>
      <c r="K17" s="174"/>
      <c r="L17" s="173"/>
      <c r="M17" s="175"/>
      <c r="N17" s="174"/>
      <c r="O17" s="98"/>
      <c r="P17" s="178"/>
      <c r="Q17" s="179"/>
      <c r="R17" s="180"/>
      <c r="S17" s="215"/>
      <c r="T17" s="216"/>
      <c r="U17" s="217"/>
    </row>
    <row r="18" spans="1:21" ht="15" customHeight="1">
      <c r="A18" s="91">
        <v>15</v>
      </c>
      <c r="B18" s="218">
        <v>3450265879</v>
      </c>
      <c r="C18" s="219">
        <v>3450265879</v>
      </c>
      <c r="D18" s="197" t="s">
        <v>240</v>
      </c>
      <c r="E18" s="198" t="s">
        <v>240</v>
      </c>
      <c r="F18" s="199" t="s">
        <v>240</v>
      </c>
      <c r="G18" s="208" t="s">
        <v>241</v>
      </c>
      <c r="H18" s="209"/>
      <c r="I18" s="173">
        <v>120</v>
      </c>
      <c r="J18" s="175"/>
      <c r="K18" s="174"/>
      <c r="L18" s="173"/>
      <c r="M18" s="175"/>
      <c r="N18" s="174"/>
      <c r="O18" s="98" t="str">
        <f>IFERROR(VLOOKUP(G18,定義!$A$1:$B$19,2,FALSE),"")</f>
        <v>通所</v>
      </c>
      <c r="P18" s="178">
        <f t="shared" si="0"/>
        <v>56000</v>
      </c>
      <c r="Q18" s="179"/>
      <c r="R18" s="180"/>
      <c r="S18" s="215"/>
      <c r="T18" s="216"/>
      <c r="U18" s="217"/>
    </row>
    <row r="19" spans="1:21" ht="15" customHeight="1">
      <c r="A19" s="91">
        <v>16</v>
      </c>
      <c r="B19" s="218">
        <v>3450265879</v>
      </c>
      <c r="C19" s="219">
        <v>3450265879</v>
      </c>
      <c r="D19" s="197" t="s">
        <v>240</v>
      </c>
      <c r="E19" s="198" t="s">
        <v>240</v>
      </c>
      <c r="F19" s="199" t="s">
        <v>240</v>
      </c>
      <c r="G19" s="208" t="s">
        <v>210</v>
      </c>
      <c r="H19" s="209"/>
      <c r="I19" s="173">
        <v>80</v>
      </c>
      <c r="J19" s="175"/>
      <c r="K19" s="174"/>
      <c r="L19" s="173"/>
      <c r="M19" s="175"/>
      <c r="N19" s="174"/>
      <c r="O19" s="98" t="str">
        <f>IFERROR(VLOOKUP(G19,定義!$A$1:$B$19,2,FALSE),"")</f>
        <v>通所</v>
      </c>
      <c r="P19" s="178">
        <f t="shared" si="0"/>
        <v>37000</v>
      </c>
      <c r="Q19" s="179"/>
      <c r="R19" s="180"/>
      <c r="S19" s="215"/>
      <c r="T19" s="216"/>
      <c r="U19" s="217"/>
    </row>
    <row r="20" spans="1:21" ht="15" customHeight="1">
      <c r="A20" s="91">
        <v>17</v>
      </c>
      <c r="B20" s="218"/>
      <c r="C20" s="219"/>
      <c r="D20" s="194"/>
      <c r="E20" s="195"/>
      <c r="F20" s="196"/>
      <c r="G20" s="208"/>
      <c r="H20" s="209"/>
      <c r="I20" s="173"/>
      <c r="J20" s="175"/>
      <c r="K20" s="174"/>
      <c r="L20" s="173"/>
      <c r="M20" s="175"/>
      <c r="N20" s="174"/>
      <c r="O20" s="98" t="str">
        <f>IFERROR(VLOOKUP(G20,定義!$A$1:$B$19,2,FALSE),"")</f>
        <v/>
      </c>
      <c r="P20" s="178">
        <f t="shared" si="0"/>
        <v>0</v>
      </c>
      <c r="Q20" s="179"/>
      <c r="R20" s="180"/>
      <c r="S20" s="215"/>
      <c r="T20" s="216"/>
      <c r="U20" s="217"/>
    </row>
    <row r="21" spans="1:21" ht="15" customHeight="1">
      <c r="A21" s="91">
        <v>18</v>
      </c>
      <c r="B21" s="218"/>
      <c r="C21" s="219"/>
      <c r="D21" s="194"/>
      <c r="E21" s="195"/>
      <c r="F21" s="196"/>
      <c r="G21" s="208"/>
      <c r="H21" s="209"/>
      <c r="I21" s="173"/>
      <c r="J21" s="175"/>
      <c r="K21" s="174"/>
      <c r="L21" s="173"/>
      <c r="M21" s="175"/>
      <c r="N21" s="174"/>
      <c r="O21" s="98" t="str">
        <f>IFERROR(VLOOKUP(G21,定義!$A$1:$B$19,2,FALSE),"")</f>
        <v/>
      </c>
      <c r="P21" s="178">
        <f t="shared" si="0"/>
        <v>0</v>
      </c>
      <c r="Q21" s="179"/>
      <c r="R21" s="180"/>
      <c r="S21" s="215"/>
      <c r="T21" s="216"/>
      <c r="U21" s="217"/>
    </row>
    <row r="22" spans="1:21" ht="15" customHeight="1">
      <c r="A22" s="91">
        <v>19</v>
      </c>
      <c r="B22" s="218">
        <v>3450148526</v>
      </c>
      <c r="C22" s="219">
        <v>3450148526</v>
      </c>
      <c r="D22" s="197" t="s">
        <v>242</v>
      </c>
      <c r="E22" s="198" t="s">
        <v>242</v>
      </c>
      <c r="F22" s="199" t="s">
        <v>242</v>
      </c>
      <c r="G22" s="208" t="s">
        <v>212</v>
      </c>
      <c r="H22" s="209"/>
      <c r="I22" s="173">
        <v>100</v>
      </c>
      <c r="J22" s="175"/>
      <c r="K22" s="174"/>
      <c r="L22" s="173"/>
      <c r="M22" s="175"/>
      <c r="N22" s="174"/>
      <c r="O22" s="98" t="str">
        <f>IFERROR(VLOOKUP(G22,定義!$A$1:$B$19,2,FALSE),"")</f>
        <v>通所</v>
      </c>
      <c r="P22" s="178">
        <f t="shared" si="0"/>
        <v>46000</v>
      </c>
      <c r="Q22" s="179"/>
      <c r="R22" s="180"/>
      <c r="S22" s="215"/>
      <c r="T22" s="216"/>
      <c r="U22" s="217"/>
    </row>
    <row r="23" spans="1:21" ht="15" customHeight="1">
      <c r="A23" s="91">
        <v>20</v>
      </c>
      <c r="B23" s="218"/>
      <c r="C23" s="219"/>
      <c r="D23" s="194"/>
      <c r="E23" s="195"/>
      <c r="F23" s="196"/>
      <c r="G23" s="208"/>
      <c r="H23" s="209"/>
      <c r="I23" s="173"/>
      <c r="J23" s="175"/>
      <c r="K23" s="174"/>
      <c r="L23" s="173"/>
      <c r="M23" s="175"/>
      <c r="N23" s="174"/>
      <c r="O23" s="98" t="str">
        <f>IFERROR(VLOOKUP(G23,定義!$A$1:$B$19,2,FALSE),"")</f>
        <v/>
      </c>
      <c r="P23" s="178">
        <f t="shared" si="0"/>
        <v>0</v>
      </c>
      <c r="Q23" s="179"/>
      <c r="R23" s="180"/>
      <c r="S23" s="215"/>
      <c r="T23" s="216"/>
      <c r="U23" s="217"/>
    </row>
    <row r="24" spans="1:21" ht="15" customHeight="1">
      <c r="A24" s="185" t="s">
        <v>52</v>
      </c>
      <c r="B24" s="186"/>
      <c r="C24" s="186"/>
      <c r="D24" s="186"/>
      <c r="E24" s="186"/>
      <c r="F24" s="186"/>
      <c r="G24" s="186"/>
      <c r="H24" s="187"/>
      <c r="I24" s="89" t="s">
        <v>53</v>
      </c>
      <c r="J24" s="191">
        <f>SUMIF($O$4:$O$23,I24,$I$4:$I$23)</f>
        <v>1000</v>
      </c>
      <c r="K24" s="192"/>
      <c r="L24" s="192"/>
      <c r="M24" s="193"/>
      <c r="N24" s="90"/>
      <c r="O24" s="89" t="s">
        <v>53</v>
      </c>
      <c r="P24" s="181">
        <f>SUMIF(O4:O23,O24,P4:P23)</f>
        <v>1400000</v>
      </c>
      <c r="Q24" s="182"/>
      <c r="R24" s="183"/>
      <c r="S24" s="202"/>
      <c r="T24" s="203"/>
      <c r="U24" s="204"/>
    </row>
    <row r="25" spans="1:21" ht="15" customHeight="1">
      <c r="A25" s="188"/>
      <c r="B25" s="189"/>
      <c r="C25" s="189"/>
      <c r="D25" s="189"/>
      <c r="E25" s="189"/>
      <c r="F25" s="189"/>
      <c r="G25" s="189"/>
      <c r="H25" s="190"/>
      <c r="I25" s="89" t="s">
        <v>54</v>
      </c>
      <c r="J25" s="191">
        <f>SUMIF($O$4:$O$23,I25,$I$4:$I$23)</f>
        <v>2980</v>
      </c>
      <c r="K25" s="192"/>
      <c r="L25" s="192"/>
      <c r="M25" s="193"/>
      <c r="N25" s="90"/>
      <c r="O25" s="89" t="s">
        <v>54</v>
      </c>
      <c r="P25" s="181">
        <f>SUMIF(O4:O23,O25,P4:P23)</f>
        <v>1045000</v>
      </c>
      <c r="Q25" s="182"/>
      <c r="R25" s="183"/>
      <c r="S25" s="202"/>
      <c r="T25" s="203"/>
      <c r="U25" s="204"/>
    </row>
    <row r="26" spans="1:21" ht="15" customHeight="1">
      <c r="A26" s="184" t="s">
        <v>55</v>
      </c>
      <c r="B26" s="184"/>
      <c r="C26" s="184"/>
      <c r="D26" s="184"/>
      <c r="E26" s="184"/>
      <c r="F26" s="184"/>
      <c r="G26" s="184"/>
      <c r="H26" s="184"/>
      <c r="I26" s="184"/>
      <c r="J26" s="184"/>
      <c r="K26" s="184"/>
      <c r="L26" s="184"/>
      <c r="M26" s="184"/>
      <c r="N26" s="184"/>
      <c r="O26" s="181">
        <f>SUM(P24:P25)</f>
        <v>2445000</v>
      </c>
      <c r="P26" s="182"/>
      <c r="Q26" s="182"/>
      <c r="R26" s="183"/>
      <c r="S26" s="205" t="str">
        <f>IF(前シートに入力し切れない場合はこちらに続きを入力してください!O26=0,"","次ページに続く")</f>
        <v/>
      </c>
      <c r="T26" s="206"/>
      <c r="U26" s="207"/>
    </row>
    <row r="27" spans="1:21" ht="15" customHeight="1"/>
    <row r="28" spans="1:21" ht="15" customHeight="1">
      <c r="A28" s="92" t="s">
        <v>56</v>
      </c>
      <c r="B28" s="92"/>
      <c r="C28" s="92"/>
      <c r="D28" s="92"/>
      <c r="E28" s="92"/>
      <c r="F28" s="92"/>
      <c r="G28" s="92"/>
      <c r="H28" s="92"/>
      <c r="I28" s="92"/>
      <c r="J28" s="92"/>
      <c r="K28" s="92"/>
      <c r="L28" s="92"/>
      <c r="M28" s="92"/>
    </row>
    <row r="29" spans="1:21" ht="15" customHeight="1">
      <c r="A29" s="220" t="s">
        <v>43</v>
      </c>
      <c r="B29" s="214" t="s">
        <v>173</v>
      </c>
      <c r="C29" s="214"/>
      <c r="D29" s="214"/>
      <c r="E29" s="214"/>
      <c r="F29" s="214"/>
      <c r="G29" s="214"/>
      <c r="H29" s="214"/>
      <c r="I29" s="224" t="s">
        <v>174</v>
      </c>
      <c r="J29" s="225"/>
      <c r="K29" s="225"/>
      <c r="L29" s="225"/>
      <c r="M29" s="225"/>
      <c r="N29" s="225"/>
      <c r="O29" s="225"/>
      <c r="P29" s="225"/>
      <c r="Q29" s="225"/>
      <c r="R29" s="225"/>
      <c r="S29" s="225"/>
      <c r="T29" s="226"/>
      <c r="U29" s="212" t="s">
        <v>57</v>
      </c>
    </row>
    <row r="30" spans="1:21" ht="15" customHeight="1">
      <c r="A30" s="220"/>
      <c r="B30" s="235" t="s">
        <v>58</v>
      </c>
      <c r="C30" s="236"/>
      <c r="D30" s="237"/>
      <c r="E30" s="221" t="s">
        <v>59</v>
      </c>
      <c r="F30" s="222"/>
      <c r="G30" s="221"/>
      <c r="H30" s="222"/>
      <c r="I30" s="238" t="str">
        <f>B30</f>
        <v>食費</v>
      </c>
      <c r="J30" s="239"/>
      <c r="K30" s="239"/>
      <c r="L30" s="239"/>
      <c r="M30" s="240"/>
      <c r="N30" s="223" t="str">
        <f>E30</f>
        <v>光熱水費</v>
      </c>
      <c r="O30" s="223"/>
      <c r="P30" s="223"/>
      <c r="Q30" s="223"/>
      <c r="R30" s="223">
        <f>G30</f>
        <v>0</v>
      </c>
      <c r="S30" s="223"/>
      <c r="T30" s="223"/>
      <c r="U30" s="213"/>
    </row>
    <row r="31" spans="1:21" ht="15" customHeight="1">
      <c r="A31" s="91">
        <v>1</v>
      </c>
      <c r="B31" s="42" t="s">
        <v>95</v>
      </c>
      <c r="C31" s="173">
        <v>500</v>
      </c>
      <c r="D31" s="174"/>
      <c r="E31" s="42"/>
      <c r="F31" s="31"/>
      <c r="G31" s="42"/>
      <c r="H31" s="31"/>
      <c r="I31" s="176" t="str">
        <f>B31</f>
        <v>日額</v>
      </c>
      <c r="J31" s="177"/>
      <c r="K31" s="173">
        <v>500</v>
      </c>
      <c r="L31" s="175"/>
      <c r="M31" s="174"/>
      <c r="N31" s="176">
        <f>E31</f>
        <v>0</v>
      </c>
      <c r="O31" s="177"/>
      <c r="P31" s="173"/>
      <c r="Q31" s="174"/>
      <c r="R31" s="231">
        <f>G31</f>
        <v>0</v>
      </c>
      <c r="S31" s="231"/>
      <c r="T31" s="31"/>
      <c r="U31" s="101" t="str">
        <f>IF(SUM(B31:T31)=0,"",IF(OR(C31&lt;K31,F31&lt;P31,H31&lt;T31),"有","無"))</f>
        <v>無</v>
      </c>
    </row>
    <row r="32" spans="1:21" ht="15" customHeight="1">
      <c r="A32" s="91">
        <v>2</v>
      </c>
      <c r="B32" s="42" t="s">
        <v>93</v>
      </c>
      <c r="C32" s="173">
        <v>450</v>
      </c>
      <c r="D32" s="174"/>
      <c r="E32" s="42"/>
      <c r="F32" s="31"/>
      <c r="G32" s="42"/>
      <c r="H32" s="31"/>
      <c r="I32" s="176" t="str">
        <f t="shared" ref="I32:I50" si="3">B32</f>
        <v>１食</v>
      </c>
      <c r="J32" s="177"/>
      <c r="K32" s="173">
        <v>450</v>
      </c>
      <c r="L32" s="175"/>
      <c r="M32" s="174"/>
      <c r="N32" s="176">
        <f t="shared" ref="N32:N50" si="4">E32</f>
        <v>0</v>
      </c>
      <c r="O32" s="177"/>
      <c r="P32" s="173"/>
      <c r="Q32" s="174"/>
      <c r="R32" s="231">
        <f t="shared" ref="R32:R50" si="5">G32</f>
        <v>0</v>
      </c>
      <c r="S32" s="231"/>
      <c r="T32" s="31"/>
      <c r="U32" s="101" t="str">
        <f t="shared" ref="U32:U50" si="6">IF(SUM(B32:T32)=0,"",IF(OR(C32&lt;K32,F32&lt;P32,H32&lt;T32),"有","無"))</f>
        <v>無</v>
      </c>
    </row>
    <row r="33" spans="1:21" ht="15" customHeight="1">
      <c r="A33" s="91">
        <v>3</v>
      </c>
      <c r="B33" s="42" t="s">
        <v>96</v>
      </c>
      <c r="C33" s="173">
        <v>50000</v>
      </c>
      <c r="D33" s="174"/>
      <c r="E33" s="42" t="s">
        <v>96</v>
      </c>
      <c r="F33" s="31">
        <v>38000</v>
      </c>
      <c r="G33" s="42"/>
      <c r="H33" s="31"/>
      <c r="I33" s="176" t="str">
        <f t="shared" si="3"/>
        <v>月額</v>
      </c>
      <c r="J33" s="177"/>
      <c r="K33" s="173">
        <v>50000</v>
      </c>
      <c r="L33" s="175"/>
      <c r="M33" s="174"/>
      <c r="N33" s="176" t="str">
        <f t="shared" si="4"/>
        <v>月額</v>
      </c>
      <c r="O33" s="177"/>
      <c r="P33" s="173">
        <v>38000</v>
      </c>
      <c r="Q33" s="174"/>
      <c r="R33" s="231">
        <f t="shared" si="5"/>
        <v>0</v>
      </c>
      <c r="S33" s="231"/>
      <c r="T33" s="31"/>
      <c r="U33" s="101" t="str">
        <f t="shared" si="6"/>
        <v>無</v>
      </c>
    </row>
    <row r="34" spans="1:21" ht="15" customHeight="1">
      <c r="A34" s="91">
        <v>4</v>
      </c>
      <c r="B34" s="42"/>
      <c r="C34" s="173"/>
      <c r="D34" s="174"/>
      <c r="E34" s="42"/>
      <c r="F34" s="31"/>
      <c r="G34" s="42"/>
      <c r="H34" s="31"/>
      <c r="I34" s="176">
        <f t="shared" si="3"/>
        <v>0</v>
      </c>
      <c r="J34" s="177"/>
      <c r="K34" s="173"/>
      <c r="L34" s="175"/>
      <c r="M34" s="174"/>
      <c r="N34" s="176">
        <f t="shared" si="4"/>
        <v>0</v>
      </c>
      <c r="O34" s="177"/>
      <c r="P34" s="173"/>
      <c r="Q34" s="174"/>
      <c r="R34" s="231">
        <f t="shared" si="5"/>
        <v>0</v>
      </c>
      <c r="S34" s="231"/>
      <c r="T34" s="31"/>
      <c r="U34" s="101" t="str">
        <f t="shared" si="6"/>
        <v/>
      </c>
    </row>
    <row r="35" spans="1:21" ht="15" customHeight="1">
      <c r="A35" s="91">
        <v>5</v>
      </c>
      <c r="B35" s="42"/>
      <c r="C35" s="173"/>
      <c r="D35" s="174"/>
      <c r="E35" s="42"/>
      <c r="F35" s="31"/>
      <c r="G35" s="42"/>
      <c r="H35" s="31"/>
      <c r="I35" s="176">
        <f t="shared" si="3"/>
        <v>0</v>
      </c>
      <c r="J35" s="177"/>
      <c r="K35" s="173"/>
      <c r="L35" s="175"/>
      <c r="M35" s="174"/>
      <c r="N35" s="176">
        <f t="shared" si="4"/>
        <v>0</v>
      </c>
      <c r="O35" s="177"/>
      <c r="P35" s="173"/>
      <c r="Q35" s="174"/>
      <c r="R35" s="231">
        <f t="shared" si="5"/>
        <v>0</v>
      </c>
      <c r="S35" s="231"/>
      <c r="T35" s="31"/>
      <c r="U35" s="101" t="str">
        <f t="shared" si="6"/>
        <v/>
      </c>
    </row>
    <row r="36" spans="1:21" ht="15" customHeight="1">
      <c r="A36" s="91">
        <v>6</v>
      </c>
      <c r="B36" s="42"/>
      <c r="C36" s="173"/>
      <c r="D36" s="174"/>
      <c r="E36" s="42"/>
      <c r="F36" s="31"/>
      <c r="G36" s="42"/>
      <c r="H36" s="31"/>
      <c r="I36" s="176">
        <f t="shared" si="3"/>
        <v>0</v>
      </c>
      <c r="J36" s="177"/>
      <c r="K36" s="173"/>
      <c r="L36" s="175"/>
      <c r="M36" s="174"/>
      <c r="N36" s="176">
        <f t="shared" si="4"/>
        <v>0</v>
      </c>
      <c r="O36" s="177"/>
      <c r="P36" s="173"/>
      <c r="Q36" s="174"/>
      <c r="R36" s="231">
        <f t="shared" si="5"/>
        <v>0</v>
      </c>
      <c r="S36" s="231"/>
      <c r="T36" s="31"/>
      <c r="U36" s="101" t="str">
        <f t="shared" si="6"/>
        <v/>
      </c>
    </row>
    <row r="37" spans="1:21" ht="15" customHeight="1">
      <c r="A37" s="91">
        <v>7</v>
      </c>
      <c r="B37" s="42"/>
      <c r="C37" s="173"/>
      <c r="D37" s="174"/>
      <c r="E37" s="42"/>
      <c r="F37" s="31"/>
      <c r="G37" s="42"/>
      <c r="H37" s="31"/>
      <c r="I37" s="176">
        <f t="shared" si="3"/>
        <v>0</v>
      </c>
      <c r="J37" s="177"/>
      <c r="K37" s="173"/>
      <c r="L37" s="175"/>
      <c r="M37" s="174"/>
      <c r="N37" s="176">
        <f t="shared" si="4"/>
        <v>0</v>
      </c>
      <c r="O37" s="177"/>
      <c r="P37" s="173"/>
      <c r="Q37" s="174"/>
      <c r="R37" s="231">
        <f t="shared" si="5"/>
        <v>0</v>
      </c>
      <c r="S37" s="231"/>
      <c r="T37" s="31"/>
      <c r="U37" s="101" t="str">
        <f t="shared" si="6"/>
        <v/>
      </c>
    </row>
    <row r="38" spans="1:21" ht="15" customHeight="1">
      <c r="A38" s="91">
        <v>8</v>
      </c>
      <c r="B38" s="42"/>
      <c r="C38" s="173"/>
      <c r="D38" s="174"/>
      <c r="E38" s="42"/>
      <c r="F38" s="31"/>
      <c r="G38" s="42"/>
      <c r="H38" s="31"/>
      <c r="I38" s="176">
        <f t="shared" si="3"/>
        <v>0</v>
      </c>
      <c r="J38" s="177"/>
      <c r="K38" s="173"/>
      <c r="L38" s="175"/>
      <c r="M38" s="174"/>
      <c r="N38" s="176">
        <f t="shared" si="4"/>
        <v>0</v>
      </c>
      <c r="O38" s="177"/>
      <c r="P38" s="173"/>
      <c r="Q38" s="174"/>
      <c r="R38" s="231">
        <f t="shared" si="5"/>
        <v>0</v>
      </c>
      <c r="S38" s="231"/>
      <c r="T38" s="31"/>
      <c r="U38" s="101" t="str">
        <f t="shared" si="6"/>
        <v/>
      </c>
    </row>
    <row r="39" spans="1:21" ht="15" customHeight="1">
      <c r="A39" s="91">
        <v>9</v>
      </c>
      <c r="B39" s="42"/>
      <c r="C39" s="173"/>
      <c r="D39" s="174"/>
      <c r="E39" s="42"/>
      <c r="F39" s="31"/>
      <c r="G39" s="42"/>
      <c r="H39" s="31"/>
      <c r="I39" s="176">
        <f t="shared" si="3"/>
        <v>0</v>
      </c>
      <c r="J39" s="177"/>
      <c r="K39" s="173"/>
      <c r="L39" s="175"/>
      <c r="M39" s="174"/>
      <c r="N39" s="176">
        <f t="shared" si="4"/>
        <v>0</v>
      </c>
      <c r="O39" s="177"/>
      <c r="P39" s="173"/>
      <c r="Q39" s="174"/>
      <c r="R39" s="231">
        <f t="shared" si="5"/>
        <v>0</v>
      </c>
      <c r="S39" s="231"/>
      <c r="T39" s="31"/>
      <c r="U39" s="101" t="str">
        <f t="shared" si="6"/>
        <v/>
      </c>
    </row>
    <row r="40" spans="1:21" ht="15" customHeight="1">
      <c r="A40" s="91">
        <v>10</v>
      </c>
      <c r="B40" s="42"/>
      <c r="C40" s="173"/>
      <c r="D40" s="174"/>
      <c r="E40" s="42"/>
      <c r="F40" s="31"/>
      <c r="G40" s="42"/>
      <c r="H40" s="31"/>
      <c r="I40" s="176">
        <f t="shared" si="3"/>
        <v>0</v>
      </c>
      <c r="J40" s="177"/>
      <c r="K40" s="173"/>
      <c r="L40" s="175"/>
      <c r="M40" s="174"/>
      <c r="N40" s="176">
        <f t="shared" si="4"/>
        <v>0</v>
      </c>
      <c r="O40" s="177"/>
      <c r="P40" s="173"/>
      <c r="Q40" s="174"/>
      <c r="R40" s="231">
        <f t="shared" si="5"/>
        <v>0</v>
      </c>
      <c r="S40" s="231"/>
      <c r="T40" s="31"/>
      <c r="U40" s="101" t="str">
        <f t="shared" si="6"/>
        <v/>
      </c>
    </row>
    <row r="41" spans="1:21" ht="15" customHeight="1">
      <c r="A41" s="91">
        <v>11</v>
      </c>
      <c r="B41" s="42"/>
      <c r="C41" s="173"/>
      <c r="D41" s="174"/>
      <c r="E41" s="42"/>
      <c r="F41" s="31"/>
      <c r="G41" s="42"/>
      <c r="H41" s="31"/>
      <c r="I41" s="176">
        <f t="shared" si="3"/>
        <v>0</v>
      </c>
      <c r="J41" s="177"/>
      <c r="K41" s="173"/>
      <c r="L41" s="175"/>
      <c r="M41" s="174"/>
      <c r="N41" s="176">
        <f t="shared" si="4"/>
        <v>0</v>
      </c>
      <c r="O41" s="177"/>
      <c r="P41" s="173"/>
      <c r="Q41" s="174"/>
      <c r="R41" s="231">
        <f t="shared" si="5"/>
        <v>0</v>
      </c>
      <c r="S41" s="231"/>
      <c r="T41" s="31"/>
      <c r="U41" s="101" t="str">
        <f t="shared" si="6"/>
        <v/>
      </c>
    </row>
    <row r="42" spans="1:21" ht="15" customHeight="1">
      <c r="A42" s="91">
        <v>12</v>
      </c>
      <c r="B42" s="42"/>
      <c r="C42" s="173"/>
      <c r="D42" s="174"/>
      <c r="E42" s="42"/>
      <c r="F42" s="31"/>
      <c r="G42" s="42"/>
      <c r="H42" s="31"/>
      <c r="I42" s="176">
        <f t="shared" si="3"/>
        <v>0</v>
      </c>
      <c r="J42" s="177"/>
      <c r="K42" s="173"/>
      <c r="L42" s="175"/>
      <c r="M42" s="174"/>
      <c r="N42" s="176">
        <f t="shared" si="4"/>
        <v>0</v>
      </c>
      <c r="O42" s="177"/>
      <c r="P42" s="173"/>
      <c r="Q42" s="174"/>
      <c r="R42" s="231">
        <f t="shared" si="5"/>
        <v>0</v>
      </c>
      <c r="S42" s="231"/>
      <c r="T42" s="31"/>
      <c r="U42" s="101" t="str">
        <f t="shared" si="6"/>
        <v/>
      </c>
    </row>
    <row r="43" spans="1:21" ht="15" customHeight="1">
      <c r="A43" s="91">
        <v>13</v>
      </c>
      <c r="B43" s="42"/>
      <c r="C43" s="173"/>
      <c r="D43" s="174"/>
      <c r="E43" s="42"/>
      <c r="F43" s="31"/>
      <c r="G43" s="42"/>
      <c r="H43" s="31"/>
      <c r="I43" s="176">
        <f t="shared" si="3"/>
        <v>0</v>
      </c>
      <c r="J43" s="177"/>
      <c r="K43" s="173"/>
      <c r="L43" s="175"/>
      <c r="M43" s="174"/>
      <c r="N43" s="176">
        <f t="shared" si="4"/>
        <v>0</v>
      </c>
      <c r="O43" s="177"/>
      <c r="P43" s="173"/>
      <c r="Q43" s="174"/>
      <c r="R43" s="231">
        <f t="shared" si="5"/>
        <v>0</v>
      </c>
      <c r="S43" s="231"/>
      <c r="T43" s="31"/>
      <c r="U43" s="101" t="str">
        <f t="shared" si="6"/>
        <v/>
      </c>
    </row>
    <row r="44" spans="1:21" ht="15" customHeight="1">
      <c r="A44" s="91">
        <v>14</v>
      </c>
      <c r="B44" s="42"/>
      <c r="C44" s="173"/>
      <c r="D44" s="174"/>
      <c r="E44" s="42"/>
      <c r="F44" s="31"/>
      <c r="G44" s="42"/>
      <c r="H44" s="31"/>
      <c r="I44" s="176">
        <f t="shared" si="3"/>
        <v>0</v>
      </c>
      <c r="J44" s="177"/>
      <c r="K44" s="173"/>
      <c r="L44" s="175"/>
      <c r="M44" s="174"/>
      <c r="N44" s="176">
        <f t="shared" si="4"/>
        <v>0</v>
      </c>
      <c r="O44" s="177"/>
      <c r="P44" s="173"/>
      <c r="Q44" s="174"/>
      <c r="R44" s="231">
        <f t="shared" si="5"/>
        <v>0</v>
      </c>
      <c r="S44" s="231"/>
      <c r="T44" s="31"/>
      <c r="U44" s="101" t="str">
        <f t="shared" si="6"/>
        <v/>
      </c>
    </row>
    <row r="45" spans="1:21" ht="15" customHeight="1">
      <c r="A45" s="91">
        <v>15</v>
      </c>
      <c r="B45" s="42"/>
      <c r="C45" s="173"/>
      <c r="D45" s="174"/>
      <c r="E45" s="42"/>
      <c r="F45" s="31"/>
      <c r="G45" s="42"/>
      <c r="H45" s="31"/>
      <c r="I45" s="176">
        <f t="shared" si="3"/>
        <v>0</v>
      </c>
      <c r="J45" s="177"/>
      <c r="K45" s="173"/>
      <c r="L45" s="175"/>
      <c r="M45" s="174"/>
      <c r="N45" s="176">
        <f t="shared" si="4"/>
        <v>0</v>
      </c>
      <c r="O45" s="177"/>
      <c r="P45" s="173"/>
      <c r="Q45" s="174"/>
      <c r="R45" s="231">
        <f t="shared" si="5"/>
        <v>0</v>
      </c>
      <c r="S45" s="231"/>
      <c r="T45" s="31"/>
      <c r="U45" s="101" t="str">
        <f t="shared" si="6"/>
        <v/>
      </c>
    </row>
    <row r="46" spans="1:21" ht="15" customHeight="1">
      <c r="A46" s="91">
        <v>16</v>
      </c>
      <c r="B46" s="42"/>
      <c r="C46" s="173"/>
      <c r="D46" s="174"/>
      <c r="E46" s="42"/>
      <c r="F46" s="31"/>
      <c r="G46" s="42"/>
      <c r="H46" s="31"/>
      <c r="I46" s="176">
        <f t="shared" si="3"/>
        <v>0</v>
      </c>
      <c r="J46" s="177"/>
      <c r="K46" s="173"/>
      <c r="L46" s="175"/>
      <c r="M46" s="174"/>
      <c r="N46" s="176">
        <f t="shared" si="4"/>
        <v>0</v>
      </c>
      <c r="O46" s="177"/>
      <c r="P46" s="173"/>
      <c r="Q46" s="174"/>
      <c r="R46" s="231">
        <f t="shared" si="5"/>
        <v>0</v>
      </c>
      <c r="S46" s="231"/>
      <c r="T46" s="31"/>
      <c r="U46" s="101" t="str">
        <f t="shared" si="6"/>
        <v/>
      </c>
    </row>
    <row r="47" spans="1:21" ht="15" customHeight="1">
      <c r="A47" s="91">
        <v>17</v>
      </c>
      <c r="B47" s="42"/>
      <c r="C47" s="173"/>
      <c r="D47" s="174"/>
      <c r="E47" s="42"/>
      <c r="F47" s="31"/>
      <c r="G47" s="42"/>
      <c r="H47" s="31"/>
      <c r="I47" s="176">
        <f t="shared" si="3"/>
        <v>0</v>
      </c>
      <c r="J47" s="177"/>
      <c r="K47" s="173"/>
      <c r="L47" s="175"/>
      <c r="M47" s="174"/>
      <c r="N47" s="176">
        <f t="shared" si="4"/>
        <v>0</v>
      </c>
      <c r="O47" s="177"/>
      <c r="P47" s="173"/>
      <c r="Q47" s="174"/>
      <c r="R47" s="231">
        <f t="shared" si="5"/>
        <v>0</v>
      </c>
      <c r="S47" s="231"/>
      <c r="T47" s="31"/>
      <c r="U47" s="101" t="str">
        <f t="shared" si="6"/>
        <v/>
      </c>
    </row>
    <row r="48" spans="1:21" ht="15" customHeight="1">
      <c r="A48" s="91">
        <v>18</v>
      </c>
      <c r="B48" s="42"/>
      <c r="C48" s="173"/>
      <c r="D48" s="174"/>
      <c r="E48" s="42"/>
      <c r="F48" s="31"/>
      <c r="G48" s="42"/>
      <c r="H48" s="31"/>
      <c r="I48" s="176">
        <f t="shared" si="3"/>
        <v>0</v>
      </c>
      <c r="J48" s="177"/>
      <c r="K48" s="173"/>
      <c r="L48" s="175"/>
      <c r="M48" s="174"/>
      <c r="N48" s="176">
        <f t="shared" si="4"/>
        <v>0</v>
      </c>
      <c r="O48" s="177"/>
      <c r="P48" s="173"/>
      <c r="Q48" s="174"/>
      <c r="R48" s="231">
        <f t="shared" si="5"/>
        <v>0</v>
      </c>
      <c r="S48" s="231"/>
      <c r="T48" s="31"/>
      <c r="U48" s="101" t="str">
        <f t="shared" si="6"/>
        <v/>
      </c>
    </row>
    <row r="49" spans="1:21" ht="15" customHeight="1">
      <c r="A49" s="91">
        <v>19</v>
      </c>
      <c r="B49" s="42"/>
      <c r="C49" s="173"/>
      <c r="D49" s="174"/>
      <c r="E49" s="42"/>
      <c r="F49" s="31"/>
      <c r="G49" s="42"/>
      <c r="H49" s="31"/>
      <c r="I49" s="176">
        <f t="shared" si="3"/>
        <v>0</v>
      </c>
      <c r="J49" s="177"/>
      <c r="K49" s="173"/>
      <c r="L49" s="175"/>
      <c r="M49" s="174"/>
      <c r="N49" s="176">
        <f t="shared" si="4"/>
        <v>0</v>
      </c>
      <c r="O49" s="177"/>
      <c r="P49" s="173"/>
      <c r="Q49" s="174"/>
      <c r="R49" s="231">
        <f t="shared" si="5"/>
        <v>0</v>
      </c>
      <c r="S49" s="231"/>
      <c r="T49" s="31"/>
      <c r="U49" s="101" t="str">
        <f t="shared" si="6"/>
        <v/>
      </c>
    </row>
    <row r="50" spans="1:21" ht="15" customHeight="1">
      <c r="A50" s="91">
        <v>20</v>
      </c>
      <c r="B50" s="42"/>
      <c r="C50" s="173"/>
      <c r="D50" s="174"/>
      <c r="E50" s="42"/>
      <c r="F50" s="31"/>
      <c r="G50" s="42"/>
      <c r="H50" s="31"/>
      <c r="I50" s="176">
        <f t="shared" si="3"/>
        <v>0</v>
      </c>
      <c r="J50" s="177"/>
      <c r="K50" s="173"/>
      <c r="L50" s="175"/>
      <c r="M50" s="174"/>
      <c r="N50" s="176">
        <f t="shared" si="4"/>
        <v>0</v>
      </c>
      <c r="O50" s="177"/>
      <c r="P50" s="173"/>
      <c r="Q50" s="174"/>
      <c r="R50" s="231">
        <f t="shared" si="5"/>
        <v>0</v>
      </c>
      <c r="S50" s="231"/>
      <c r="T50" s="31"/>
      <c r="U50" s="101" t="str">
        <f t="shared" si="6"/>
        <v/>
      </c>
    </row>
    <row r="51" spans="1:21">
      <c r="A51" s="92" t="s">
        <v>243</v>
      </c>
    </row>
  </sheetData>
  <sheetProtection algorithmName="SHA-512" hashValue="tWh09WDqzRxyamyfOULJWkChunDNXIM0j0AQ/WmQWZUeWSw0DYZzomYfxGZ5tF/uPqZx+H2TF/Vir9Ltg9Gkhw==" saltValue="qoJNKiLy0gbuvH98Y1oH3g==" spinCount="100000" sheet="1" selectLockedCells="1"/>
  <mergeCells count="287">
    <mergeCell ref="I44:J44"/>
    <mergeCell ref="I45:J45"/>
    <mergeCell ref="I46:J46"/>
    <mergeCell ref="I47:J47"/>
    <mergeCell ref="I48:J48"/>
    <mergeCell ref="I39:J39"/>
    <mergeCell ref="I40:J40"/>
    <mergeCell ref="I41:J41"/>
    <mergeCell ref="I42:J42"/>
    <mergeCell ref="I43:J43"/>
    <mergeCell ref="P4:R4"/>
    <mergeCell ref="P3:R3"/>
    <mergeCell ref="P24:R24"/>
    <mergeCell ref="P25:R25"/>
    <mergeCell ref="L3:N3"/>
    <mergeCell ref="I3:K3"/>
    <mergeCell ref="I4:K4"/>
    <mergeCell ref="K31:M31"/>
    <mergeCell ref="I6:K6"/>
    <mergeCell ref="I7:K7"/>
    <mergeCell ref="L5:N5"/>
    <mergeCell ref="L6:N6"/>
    <mergeCell ref="L7:N7"/>
    <mergeCell ref="P10:R10"/>
    <mergeCell ref="P9:R9"/>
    <mergeCell ref="P8:R8"/>
    <mergeCell ref="I9:K9"/>
    <mergeCell ref="I10:K10"/>
    <mergeCell ref="I11:K11"/>
    <mergeCell ref="L8:N8"/>
    <mergeCell ref="L9:N9"/>
    <mergeCell ref="L10:N10"/>
    <mergeCell ref="L11:N11"/>
    <mergeCell ref="P21:R21"/>
    <mergeCell ref="P12:R12"/>
    <mergeCell ref="P11:R11"/>
    <mergeCell ref="I33:J33"/>
    <mergeCell ref="I34:J34"/>
    <mergeCell ref="I35:J35"/>
    <mergeCell ref="I36:J36"/>
    <mergeCell ref="K32:M32"/>
    <mergeCell ref="K33:M33"/>
    <mergeCell ref="K34:M34"/>
    <mergeCell ref="K35:M35"/>
    <mergeCell ref="K36:M36"/>
    <mergeCell ref="P32:Q32"/>
    <mergeCell ref="P33:Q33"/>
    <mergeCell ref="P34:Q34"/>
    <mergeCell ref="P35:Q35"/>
    <mergeCell ref="P36:Q36"/>
    <mergeCell ref="I37:J37"/>
    <mergeCell ref="G21:H21"/>
    <mergeCell ref="G22:H22"/>
    <mergeCell ref="G23:H23"/>
    <mergeCell ref="G18:H18"/>
    <mergeCell ref="G19:H19"/>
    <mergeCell ref="G20:H20"/>
    <mergeCell ref="I31:J31"/>
    <mergeCell ref="C50:D50"/>
    <mergeCell ref="C45:D45"/>
    <mergeCell ref="C46:D46"/>
    <mergeCell ref="C47:D47"/>
    <mergeCell ref="C48:D48"/>
    <mergeCell ref="C49:D49"/>
    <mergeCell ref="C33:D33"/>
    <mergeCell ref="C34:D34"/>
    <mergeCell ref="C35:D35"/>
    <mergeCell ref="C36:D36"/>
    <mergeCell ref="C37:D37"/>
    <mergeCell ref="C38:D38"/>
    <mergeCell ref="C39:D39"/>
    <mergeCell ref="C40:D40"/>
    <mergeCell ref="C41:D41"/>
    <mergeCell ref="C42:D42"/>
    <mergeCell ref="C43:D43"/>
    <mergeCell ref="C44:D44"/>
    <mergeCell ref="R47:S47"/>
    <mergeCell ref="R48:S48"/>
    <mergeCell ref="R49:S49"/>
    <mergeCell ref="R50:S50"/>
    <mergeCell ref="R42:S42"/>
    <mergeCell ref="R43:S43"/>
    <mergeCell ref="R44:S44"/>
    <mergeCell ref="R45:S45"/>
    <mergeCell ref="R46:S46"/>
    <mergeCell ref="K45:M45"/>
    <mergeCell ref="K46:M46"/>
    <mergeCell ref="K47:M47"/>
    <mergeCell ref="K48:M48"/>
    <mergeCell ref="K49:M49"/>
    <mergeCell ref="P50:Q50"/>
    <mergeCell ref="P45:Q45"/>
    <mergeCell ref="P46:Q46"/>
    <mergeCell ref="P47:Q47"/>
    <mergeCell ref="P48:Q48"/>
    <mergeCell ref="P49:Q49"/>
    <mergeCell ref="I49:J49"/>
    <mergeCell ref="I50:J50"/>
    <mergeCell ref="R37:S37"/>
    <mergeCell ref="R38:S38"/>
    <mergeCell ref="R39:S39"/>
    <mergeCell ref="R40:S40"/>
    <mergeCell ref="R41:S41"/>
    <mergeCell ref="R32:S32"/>
    <mergeCell ref="R33:S33"/>
    <mergeCell ref="R34:S34"/>
    <mergeCell ref="R35:S35"/>
    <mergeCell ref="R36:S36"/>
    <mergeCell ref="C32:D32"/>
    <mergeCell ref="D3:F3"/>
    <mergeCell ref="D4:F4"/>
    <mergeCell ref="R30:T30"/>
    <mergeCell ref="R31:S31"/>
    <mergeCell ref="S3:U3"/>
    <mergeCell ref="S4:U4"/>
    <mergeCell ref="S5:U5"/>
    <mergeCell ref="S6:U6"/>
    <mergeCell ref="S7:U7"/>
    <mergeCell ref="S8:U8"/>
    <mergeCell ref="S9:U9"/>
    <mergeCell ref="S10:U10"/>
    <mergeCell ref="S11:U11"/>
    <mergeCell ref="B30:D30"/>
    <mergeCell ref="C31:D31"/>
    <mergeCell ref="B23:C23"/>
    <mergeCell ref="D5:F5"/>
    <mergeCell ref="D6:F6"/>
    <mergeCell ref="I30:M30"/>
    <mergeCell ref="I32:J32"/>
    <mergeCell ref="N31:O31"/>
    <mergeCell ref="P31:Q31"/>
    <mergeCell ref="I8:K8"/>
    <mergeCell ref="B13:C13"/>
    <mergeCell ref="B14:C14"/>
    <mergeCell ref="B15:C15"/>
    <mergeCell ref="B16:C16"/>
    <mergeCell ref="B17:C17"/>
    <mergeCell ref="S12:U12"/>
    <mergeCell ref="S13:U13"/>
    <mergeCell ref="S14:U14"/>
    <mergeCell ref="S15:U15"/>
    <mergeCell ref="S16:U16"/>
    <mergeCell ref="G16:H16"/>
    <mergeCell ref="G17:H17"/>
    <mergeCell ref="I12:K12"/>
    <mergeCell ref="L12:N12"/>
    <mergeCell ref="L13:N13"/>
    <mergeCell ref="L14:N14"/>
    <mergeCell ref="L15:N15"/>
    <mergeCell ref="L16:N16"/>
    <mergeCell ref="L17:N17"/>
    <mergeCell ref="P17:R17"/>
    <mergeCell ref="P16:R16"/>
    <mergeCell ref="P15:R15"/>
    <mergeCell ref="P14:R14"/>
    <mergeCell ref="P13:R13"/>
    <mergeCell ref="B4:C4"/>
    <mergeCell ref="B5:C5"/>
    <mergeCell ref="B6:C6"/>
    <mergeCell ref="B7:C7"/>
    <mergeCell ref="B8:C8"/>
    <mergeCell ref="B9:C9"/>
    <mergeCell ref="B10:C10"/>
    <mergeCell ref="B11:C11"/>
    <mergeCell ref="B12:C12"/>
    <mergeCell ref="B18:C18"/>
    <mergeCell ref="B19:C19"/>
    <mergeCell ref="B20:C20"/>
    <mergeCell ref="B21:C21"/>
    <mergeCell ref="B22:C22"/>
    <mergeCell ref="A29:A30"/>
    <mergeCell ref="E30:F30"/>
    <mergeCell ref="N30:Q30"/>
    <mergeCell ref="G30:H30"/>
    <mergeCell ref="I29:T29"/>
    <mergeCell ref="I18:K18"/>
    <mergeCell ref="I19:K19"/>
    <mergeCell ref="I20:K20"/>
    <mergeCell ref="I21:K21"/>
    <mergeCell ref="I22:K22"/>
    <mergeCell ref="I23:K23"/>
    <mergeCell ref="L18:N18"/>
    <mergeCell ref="L19:N19"/>
    <mergeCell ref="L20:N20"/>
    <mergeCell ref="L21:N21"/>
    <mergeCell ref="L22:N22"/>
    <mergeCell ref="L23:N23"/>
    <mergeCell ref="P23:R23"/>
    <mergeCell ref="P22:R22"/>
    <mergeCell ref="S18:U18"/>
    <mergeCell ref="S19:U19"/>
    <mergeCell ref="S20:U20"/>
    <mergeCell ref="S21:U21"/>
    <mergeCell ref="S22:U22"/>
    <mergeCell ref="S17:U17"/>
    <mergeCell ref="I13:K13"/>
    <mergeCell ref="I14:K14"/>
    <mergeCell ref="I15:K15"/>
    <mergeCell ref="I16:K16"/>
    <mergeCell ref="I17:K17"/>
    <mergeCell ref="P20:R20"/>
    <mergeCell ref="P19:R19"/>
    <mergeCell ref="P18:R18"/>
    <mergeCell ref="I38:J38"/>
    <mergeCell ref="I5:K5"/>
    <mergeCell ref="P5:R5"/>
    <mergeCell ref="B3:C3"/>
    <mergeCell ref="G3:H3"/>
    <mergeCell ref="L4:N4"/>
    <mergeCell ref="S24:U24"/>
    <mergeCell ref="S25:U25"/>
    <mergeCell ref="S26:U26"/>
    <mergeCell ref="G4:H4"/>
    <mergeCell ref="G5:H5"/>
    <mergeCell ref="G6:H6"/>
    <mergeCell ref="G7:H7"/>
    <mergeCell ref="G8:H8"/>
    <mergeCell ref="G9:H9"/>
    <mergeCell ref="G10:H10"/>
    <mergeCell ref="G11:H11"/>
    <mergeCell ref="G12:H12"/>
    <mergeCell ref="U29:U30"/>
    <mergeCell ref="B29:H29"/>
    <mergeCell ref="G13:H13"/>
    <mergeCell ref="G14:H14"/>
    <mergeCell ref="G15:H15"/>
    <mergeCell ref="S23:U23"/>
    <mergeCell ref="P7:R7"/>
    <mergeCell ref="P6:R6"/>
    <mergeCell ref="O26:R26"/>
    <mergeCell ref="A26:N26"/>
    <mergeCell ref="A24:H25"/>
    <mergeCell ref="J24:M24"/>
    <mergeCell ref="J25:M25"/>
    <mergeCell ref="D7:F7"/>
    <mergeCell ref="D23:F23"/>
    <mergeCell ref="D22:F22"/>
    <mergeCell ref="D21:F21"/>
    <mergeCell ref="D20:F20"/>
    <mergeCell ref="D19:F19"/>
    <mergeCell ref="D18:F18"/>
    <mergeCell ref="D17:F17"/>
    <mergeCell ref="D16:F16"/>
    <mergeCell ref="D15:F15"/>
    <mergeCell ref="D14:F14"/>
    <mergeCell ref="D13:F13"/>
    <mergeCell ref="D12:F12"/>
    <mergeCell ref="D11:F11"/>
    <mergeCell ref="D10:F10"/>
    <mergeCell ref="D9:F9"/>
    <mergeCell ref="D8:F8"/>
    <mergeCell ref="K50:M50"/>
    <mergeCell ref="N32:O32"/>
    <mergeCell ref="N33:O33"/>
    <mergeCell ref="N34:O34"/>
    <mergeCell ref="N35:O35"/>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K41:M41"/>
    <mergeCell ref="K42:M42"/>
    <mergeCell ref="K43:M43"/>
    <mergeCell ref="K44:M44"/>
    <mergeCell ref="P37:Q37"/>
    <mergeCell ref="P38:Q38"/>
    <mergeCell ref="P39:Q39"/>
    <mergeCell ref="P40:Q40"/>
    <mergeCell ref="P41:Q41"/>
    <mergeCell ref="P42:Q42"/>
    <mergeCell ref="P43:Q43"/>
    <mergeCell ref="P44:Q44"/>
    <mergeCell ref="K37:M37"/>
    <mergeCell ref="K38:M38"/>
    <mergeCell ref="K39:M39"/>
    <mergeCell ref="K40:M40"/>
  </mergeCells>
  <phoneticPr fontId="6"/>
  <dataValidations count="2">
    <dataValidation type="whole" allowBlank="1" showInputMessage="1" showErrorMessage="1" error="整数で入力してください。_x000a_（小数点以下は切上げてください。）" sqref="I4:K4" xr:uid="{00000000-0002-0000-0200-000000000000}">
      <formula1>1</formula1>
      <formula2>10000</formula2>
    </dataValidation>
    <dataValidation type="list" allowBlank="1" showInputMessage="1" showErrorMessage="1" sqref="I31:J50 N31:O50 R31:S50" xr:uid="{00000000-0002-0000-0200-000001000000}">
      <formula1>$G$9:$G$11</formula1>
    </dataValidation>
  </dataValidations>
  <pageMargins left="0.19685039370078741" right="0.15748031496062992" top="0.39370078740157483" bottom="0.39370078740157483" header="0" footer="0"/>
  <pageSetup paperSize="9" scale="96"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定義!$A$1:$A$19</xm:f>
          </x14:formula1>
          <xm:sqref>G4:G23</xm:sqref>
        </x14:dataValidation>
        <x14:dataValidation type="list" allowBlank="1" showInputMessage="1" showErrorMessage="1" xr:uid="{00000000-0002-0000-0200-000004000000}">
          <x14:formula1>
            <xm:f>定義!$F$5:$F$7</xm:f>
          </x14:formula1>
          <xm:sqref>B31:B50 E31:E50 G31:G50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U52"/>
  <sheetViews>
    <sheetView view="pageBreakPreview" zoomScaleNormal="100" zoomScaleSheetLayoutView="100" workbookViewId="0">
      <selection activeCell="B4" sqref="B4:C4"/>
    </sheetView>
  </sheetViews>
  <sheetFormatPr defaultColWidth="2.25" defaultRowHeight="13.5"/>
  <cols>
    <col min="1" max="1" width="3.125" style="99" customWidth="1"/>
    <col min="2" max="2" width="7.875" style="99" customWidth="1"/>
    <col min="3" max="3" width="4" style="99" customWidth="1"/>
    <col min="4" max="4" width="3.875" style="99" customWidth="1"/>
    <col min="5" max="8" width="7.875" style="99" customWidth="1"/>
    <col min="9" max="10" width="3.875" style="99" customWidth="1"/>
    <col min="11" max="11" width="2.125" style="99" customWidth="1"/>
    <col min="12" max="12" width="2.125" style="100" customWidth="1"/>
    <col min="13" max="13" width="3.875" style="100" customWidth="1"/>
    <col min="14" max="18" width="4" style="92" customWidth="1"/>
    <col min="19" max="19" width="3.875" style="92" customWidth="1"/>
    <col min="20" max="21" width="7.875" style="92" customWidth="1"/>
    <col min="22" max="16384" width="2.25" style="92"/>
  </cols>
  <sheetData>
    <row r="2" spans="1:21" ht="30.75" customHeight="1">
      <c r="A2" s="92" t="s">
        <v>42</v>
      </c>
      <c r="B2" s="92"/>
      <c r="C2" s="92"/>
      <c r="D2" s="92"/>
      <c r="E2" s="92"/>
      <c r="F2" s="92"/>
      <c r="G2" s="92"/>
      <c r="H2" s="92"/>
      <c r="I2" s="92"/>
      <c r="J2" s="92"/>
      <c r="K2" s="92"/>
      <c r="L2" s="93"/>
      <c r="M2" s="93"/>
    </row>
    <row r="3" spans="1:21" s="97" customFormat="1" ht="40.5" customHeight="1">
      <c r="A3" s="94" t="s">
        <v>43</v>
      </c>
      <c r="B3" s="200" t="s">
        <v>44</v>
      </c>
      <c r="C3" s="200"/>
      <c r="D3" s="228" t="s">
        <v>45</v>
      </c>
      <c r="E3" s="229"/>
      <c r="F3" s="230"/>
      <c r="G3" s="201" t="s">
        <v>46</v>
      </c>
      <c r="H3" s="201"/>
      <c r="I3" s="200" t="s">
        <v>47</v>
      </c>
      <c r="J3" s="200"/>
      <c r="K3" s="200"/>
      <c r="L3" s="200" t="s">
        <v>48</v>
      </c>
      <c r="M3" s="200"/>
      <c r="N3" s="200"/>
      <c r="O3" s="96" t="s">
        <v>49</v>
      </c>
      <c r="P3" s="232" t="s">
        <v>50</v>
      </c>
      <c r="Q3" s="233"/>
      <c r="R3" s="234"/>
      <c r="S3" s="232" t="s">
        <v>51</v>
      </c>
      <c r="T3" s="233"/>
      <c r="U3" s="234"/>
    </row>
    <row r="4" spans="1:21" ht="15" customHeight="1">
      <c r="A4" s="91">
        <v>21</v>
      </c>
      <c r="B4" s="218"/>
      <c r="C4" s="219"/>
      <c r="D4" s="194"/>
      <c r="E4" s="195"/>
      <c r="F4" s="196"/>
      <c r="G4" s="208"/>
      <c r="H4" s="209"/>
      <c r="I4" s="173"/>
      <c r="J4" s="175"/>
      <c r="K4" s="174"/>
      <c r="L4" s="173"/>
      <c r="M4" s="175"/>
      <c r="N4" s="174"/>
      <c r="O4" s="98" t="str">
        <f>IFERROR(VLOOKUP(G4,定義!$A$1:$B$19,2,FALSE),"")</f>
        <v/>
      </c>
      <c r="P4" s="178">
        <f t="shared" ref="P4:P23" si="0">IF(O4="入所",ROUNDDOWN(42000*I4*(12-L4)/360,-3),ROUNDDOWN(14000*I4*(12-L4)/360,-3))</f>
        <v>0</v>
      </c>
      <c r="Q4" s="179"/>
      <c r="R4" s="180"/>
      <c r="S4" s="241"/>
      <c r="T4" s="242"/>
      <c r="U4" s="243"/>
    </row>
    <row r="5" spans="1:21" ht="15" customHeight="1">
      <c r="A5" s="91">
        <v>22</v>
      </c>
      <c r="B5" s="218"/>
      <c r="C5" s="219"/>
      <c r="D5" s="194"/>
      <c r="E5" s="195"/>
      <c r="F5" s="196"/>
      <c r="G5" s="208"/>
      <c r="H5" s="209"/>
      <c r="I5" s="173"/>
      <c r="J5" s="175"/>
      <c r="K5" s="174"/>
      <c r="L5" s="173"/>
      <c r="M5" s="175"/>
      <c r="N5" s="174"/>
      <c r="O5" s="98" t="str">
        <f>IFERROR(VLOOKUP(G5,定義!$A$1:$B$19,2,FALSE),"")</f>
        <v/>
      </c>
      <c r="P5" s="178">
        <f t="shared" si="0"/>
        <v>0</v>
      </c>
      <c r="Q5" s="179"/>
      <c r="R5" s="180"/>
      <c r="S5" s="241"/>
      <c r="T5" s="242"/>
      <c r="U5" s="243"/>
    </row>
    <row r="6" spans="1:21" ht="15" customHeight="1">
      <c r="A6" s="91">
        <v>23</v>
      </c>
      <c r="B6" s="218"/>
      <c r="C6" s="219"/>
      <c r="D6" s="194"/>
      <c r="E6" s="195"/>
      <c r="F6" s="196"/>
      <c r="G6" s="208"/>
      <c r="H6" s="209"/>
      <c r="I6" s="173"/>
      <c r="J6" s="175"/>
      <c r="K6" s="174"/>
      <c r="L6" s="173"/>
      <c r="M6" s="175"/>
      <c r="N6" s="174"/>
      <c r="O6" s="98" t="str">
        <f>IFERROR(VLOOKUP(G6,定義!$A$1:$B$19,2,FALSE),"")</f>
        <v/>
      </c>
      <c r="P6" s="178">
        <f t="shared" si="0"/>
        <v>0</v>
      </c>
      <c r="Q6" s="179"/>
      <c r="R6" s="180"/>
      <c r="S6" s="241"/>
      <c r="T6" s="242"/>
      <c r="U6" s="243"/>
    </row>
    <row r="7" spans="1:21" ht="15" customHeight="1">
      <c r="A7" s="91">
        <v>24</v>
      </c>
      <c r="B7" s="218"/>
      <c r="C7" s="219"/>
      <c r="D7" s="194"/>
      <c r="E7" s="195"/>
      <c r="F7" s="196"/>
      <c r="G7" s="208"/>
      <c r="H7" s="209"/>
      <c r="I7" s="173"/>
      <c r="J7" s="175"/>
      <c r="K7" s="174"/>
      <c r="L7" s="173"/>
      <c r="M7" s="175"/>
      <c r="N7" s="174"/>
      <c r="O7" s="98" t="str">
        <f>IFERROR(VLOOKUP(G7,定義!$A$1:$B$19,2,FALSE),"")</f>
        <v/>
      </c>
      <c r="P7" s="178">
        <f t="shared" si="0"/>
        <v>0</v>
      </c>
      <c r="Q7" s="179"/>
      <c r="R7" s="180"/>
      <c r="S7" s="241"/>
      <c r="T7" s="242"/>
      <c r="U7" s="243"/>
    </row>
    <row r="8" spans="1:21" ht="15" customHeight="1">
      <c r="A8" s="91">
        <v>25</v>
      </c>
      <c r="B8" s="218"/>
      <c r="C8" s="219"/>
      <c r="D8" s="194"/>
      <c r="E8" s="195"/>
      <c r="F8" s="196"/>
      <c r="G8" s="208"/>
      <c r="H8" s="209"/>
      <c r="I8" s="173"/>
      <c r="J8" s="175"/>
      <c r="K8" s="174"/>
      <c r="L8" s="173"/>
      <c r="M8" s="175"/>
      <c r="N8" s="174"/>
      <c r="O8" s="98" t="str">
        <f>IFERROR(VLOOKUP(G8,定義!$A$1:$B$19,2,FALSE),"")</f>
        <v/>
      </c>
      <c r="P8" s="178">
        <f t="shared" si="0"/>
        <v>0</v>
      </c>
      <c r="Q8" s="179"/>
      <c r="R8" s="180"/>
      <c r="S8" s="241"/>
      <c r="T8" s="242"/>
      <c r="U8" s="243"/>
    </row>
    <row r="9" spans="1:21" ht="15" customHeight="1">
      <c r="A9" s="91">
        <v>26</v>
      </c>
      <c r="B9" s="218"/>
      <c r="C9" s="219"/>
      <c r="D9" s="194"/>
      <c r="E9" s="195"/>
      <c r="F9" s="196"/>
      <c r="G9" s="208"/>
      <c r="H9" s="209"/>
      <c r="I9" s="173"/>
      <c r="J9" s="175"/>
      <c r="K9" s="174"/>
      <c r="L9" s="173"/>
      <c r="M9" s="175"/>
      <c r="N9" s="174"/>
      <c r="O9" s="98" t="str">
        <f>IFERROR(VLOOKUP(G9,定義!$A$1:$B$19,2,FALSE),"")</f>
        <v/>
      </c>
      <c r="P9" s="178">
        <f t="shared" si="0"/>
        <v>0</v>
      </c>
      <c r="Q9" s="179"/>
      <c r="R9" s="180"/>
      <c r="S9" s="241"/>
      <c r="T9" s="242"/>
      <c r="U9" s="243"/>
    </row>
    <row r="10" spans="1:21" ht="15" customHeight="1">
      <c r="A10" s="91">
        <v>27</v>
      </c>
      <c r="B10" s="218"/>
      <c r="C10" s="219"/>
      <c r="D10" s="194"/>
      <c r="E10" s="195"/>
      <c r="F10" s="196"/>
      <c r="G10" s="208"/>
      <c r="H10" s="209"/>
      <c r="I10" s="173"/>
      <c r="J10" s="175"/>
      <c r="K10" s="174"/>
      <c r="L10" s="173"/>
      <c r="M10" s="175"/>
      <c r="N10" s="174"/>
      <c r="O10" s="98" t="str">
        <f>IFERROR(VLOOKUP(G10,定義!$A$1:$B$19,2,FALSE),"")</f>
        <v/>
      </c>
      <c r="P10" s="178">
        <f t="shared" si="0"/>
        <v>0</v>
      </c>
      <c r="Q10" s="179"/>
      <c r="R10" s="180"/>
      <c r="S10" s="241"/>
      <c r="T10" s="242"/>
      <c r="U10" s="243"/>
    </row>
    <row r="11" spans="1:21" ht="15" customHeight="1">
      <c r="A11" s="91">
        <v>28</v>
      </c>
      <c r="B11" s="218"/>
      <c r="C11" s="219"/>
      <c r="D11" s="194"/>
      <c r="E11" s="195"/>
      <c r="F11" s="196"/>
      <c r="G11" s="208"/>
      <c r="H11" s="209"/>
      <c r="I11" s="173"/>
      <c r="J11" s="175"/>
      <c r="K11" s="174"/>
      <c r="L11" s="173"/>
      <c r="M11" s="175"/>
      <c r="N11" s="174"/>
      <c r="O11" s="98" t="str">
        <f>IFERROR(VLOOKUP(G11,定義!$A$1:$B$19,2,FALSE),"")</f>
        <v/>
      </c>
      <c r="P11" s="178">
        <f t="shared" si="0"/>
        <v>0</v>
      </c>
      <c r="Q11" s="179"/>
      <c r="R11" s="180"/>
      <c r="S11" s="241"/>
      <c r="T11" s="242"/>
      <c r="U11" s="243"/>
    </row>
    <row r="12" spans="1:21" ht="15" customHeight="1">
      <c r="A12" s="91">
        <v>29</v>
      </c>
      <c r="B12" s="218"/>
      <c r="C12" s="219"/>
      <c r="D12" s="194"/>
      <c r="E12" s="195"/>
      <c r="F12" s="196"/>
      <c r="G12" s="208"/>
      <c r="H12" s="209"/>
      <c r="I12" s="173"/>
      <c r="J12" s="175"/>
      <c r="K12" s="174"/>
      <c r="L12" s="173"/>
      <c r="M12" s="175"/>
      <c r="N12" s="174"/>
      <c r="O12" s="98" t="str">
        <f>IFERROR(VLOOKUP(G12,定義!$A$1:$B$19,2,FALSE),"")</f>
        <v/>
      </c>
      <c r="P12" s="178">
        <f t="shared" si="0"/>
        <v>0</v>
      </c>
      <c r="Q12" s="179"/>
      <c r="R12" s="180"/>
      <c r="S12" s="241"/>
      <c r="T12" s="242"/>
      <c r="U12" s="243"/>
    </row>
    <row r="13" spans="1:21" ht="15" customHeight="1">
      <c r="A13" s="91">
        <v>30</v>
      </c>
      <c r="B13" s="218"/>
      <c r="C13" s="219"/>
      <c r="D13" s="194"/>
      <c r="E13" s="195"/>
      <c r="F13" s="196"/>
      <c r="G13" s="208"/>
      <c r="H13" s="209"/>
      <c r="I13" s="173"/>
      <c r="J13" s="175"/>
      <c r="K13" s="174"/>
      <c r="L13" s="173"/>
      <c r="M13" s="175"/>
      <c r="N13" s="174"/>
      <c r="O13" s="98" t="str">
        <f>IFERROR(VLOOKUP(G13,定義!$A$1:$B$19,2,FALSE),"")</f>
        <v/>
      </c>
      <c r="P13" s="178">
        <f t="shared" si="0"/>
        <v>0</v>
      </c>
      <c r="Q13" s="179"/>
      <c r="R13" s="180"/>
      <c r="S13" s="241"/>
      <c r="T13" s="242"/>
      <c r="U13" s="243"/>
    </row>
    <row r="14" spans="1:21" ht="15" customHeight="1">
      <c r="A14" s="91">
        <v>31</v>
      </c>
      <c r="B14" s="218"/>
      <c r="C14" s="219"/>
      <c r="D14" s="194"/>
      <c r="E14" s="195"/>
      <c r="F14" s="196"/>
      <c r="G14" s="208"/>
      <c r="H14" s="209"/>
      <c r="I14" s="173"/>
      <c r="J14" s="175"/>
      <c r="K14" s="174"/>
      <c r="L14" s="173"/>
      <c r="M14" s="175"/>
      <c r="N14" s="174"/>
      <c r="O14" s="98" t="str">
        <f>IFERROR(VLOOKUP(G14,定義!$A$1:$B$19,2,FALSE),"")</f>
        <v/>
      </c>
      <c r="P14" s="178">
        <f t="shared" si="0"/>
        <v>0</v>
      </c>
      <c r="Q14" s="179"/>
      <c r="R14" s="180"/>
      <c r="S14" s="241"/>
      <c r="T14" s="242"/>
      <c r="U14" s="243"/>
    </row>
    <row r="15" spans="1:21" ht="15" customHeight="1">
      <c r="A15" s="91">
        <v>32</v>
      </c>
      <c r="B15" s="218"/>
      <c r="C15" s="219"/>
      <c r="D15" s="194"/>
      <c r="E15" s="195"/>
      <c r="F15" s="196"/>
      <c r="G15" s="208"/>
      <c r="H15" s="209"/>
      <c r="I15" s="173"/>
      <c r="J15" s="175"/>
      <c r="K15" s="174"/>
      <c r="L15" s="173"/>
      <c r="M15" s="175"/>
      <c r="N15" s="174"/>
      <c r="O15" s="98" t="str">
        <f>IFERROR(VLOOKUP(G15,定義!$A$1:$B$19,2,FALSE),"")</f>
        <v/>
      </c>
      <c r="P15" s="178">
        <f t="shared" si="0"/>
        <v>0</v>
      </c>
      <c r="Q15" s="179"/>
      <c r="R15" s="180"/>
      <c r="S15" s="241"/>
      <c r="T15" s="242"/>
      <c r="U15" s="243"/>
    </row>
    <row r="16" spans="1:21" ht="15" customHeight="1">
      <c r="A16" s="91">
        <v>33</v>
      </c>
      <c r="B16" s="218"/>
      <c r="C16" s="219"/>
      <c r="D16" s="194"/>
      <c r="E16" s="195"/>
      <c r="F16" s="196"/>
      <c r="G16" s="208"/>
      <c r="H16" s="209"/>
      <c r="I16" s="173"/>
      <c r="J16" s="175"/>
      <c r="K16" s="174"/>
      <c r="L16" s="173"/>
      <c r="M16" s="175"/>
      <c r="N16" s="174"/>
      <c r="O16" s="98" t="str">
        <f>IFERROR(VLOOKUP(G16,定義!$A$1:$B$19,2,FALSE),"")</f>
        <v/>
      </c>
      <c r="P16" s="178">
        <f t="shared" si="0"/>
        <v>0</v>
      </c>
      <c r="Q16" s="179"/>
      <c r="R16" s="180"/>
      <c r="S16" s="241"/>
      <c r="T16" s="242"/>
      <c r="U16" s="243"/>
    </row>
    <row r="17" spans="1:21" ht="15" customHeight="1">
      <c r="A17" s="91">
        <v>34</v>
      </c>
      <c r="B17" s="218"/>
      <c r="C17" s="219"/>
      <c r="D17" s="194"/>
      <c r="E17" s="195"/>
      <c r="F17" s="196"/>
      <c r="G17" s="208"/>
      <c r="H17" s="209"/>
      <c r="I17" s="173"/>
      <c r="J17" s="175"/>
      <c r="K17" s="174"/>
      <c r="L17" s="173"/>
      <c r="M17" s="175"/>
      <c r="N17" s="174"/>
      <c r="O17" s="98" t="str">
        <f>IFERROR(VLOOKUP(G17,定義!$A$1:$B$19,2,FALSE),"")</f>
        <v/>
      </c>
      <c r="P17" s="178">
        <f t="shared" si="0"/>
        <v>0</v>
      </c>
      <c r="Q17" s="179"/>
      <c r="R17" s="180"/>
      <c r="S17" s="241"/>
      <c r="T17" s="242"/>
      <c r="U17" s="243"/>
    </row>
    <row r="18" spans="1:21" ht="15" customHeight="1">
      <c r="A18" s="91">
        <v>35</v>
      </c>
      <c r="B18" s="218"/>
      <c r="C18" s="219"/>
      <c r="D18" s="194"/>
      <c r="E18" s="195"/>
      <c r="F18" s="196"/>
      <c r="G18" s="208"/>
      <c r="H18" s="209"/>
      <c r="I18" s="173"/>
      <c r="J18" s="175"/>
      <c r="K18" s="174"/>
      <c r="L18" s="173"/>
      <c r="M18" s="175"/>
      <c r="N18" s="174"/>
      <c r="O18" s="98" t="str">
        <f>IFERROR(VLOOKUP(G18,定義!$A$1:$B$19,2,FALSE),"")</f>
        <v/>
      </c>
      <c r="P18" s="178">
        <f t="shared" si="0"/>
        <v>0</v>
      </c>
      <c r="Q18" s="179"/>
      <c r="R18" s="180"/>
      <c r="S18" s="241"/>
      <c r="T18" s="242"/>
      <c r="U18" s="243"/>
    </row>
    <row r="19" spans="1:21" ht="15" customHeight="1">
      <c r="A19" s="91">
        <v>36</v>
      </c>
      <c r="B19" s="218"/>
      <c r="C19" s="219"/>
      <c r="D19" s="194"/>
      <c r="E19" s="195"/>
      <c r="F19" s="196"/>
      <c r="G19" s="208"/>
      <c r="H19" s="209"/>
      <c r="I19" s="173"/>
      <c r="J19" s="175"/>
      <c r="K19" s="174"/>
      <c r="L19" s="173"/>
      <c r="M19" s="175"/>
      <c r="N19" s="174"/>
      <c r="O19" s="98" t="str">
        <f>IFERROR(VLOOKUP(G19,定義!$A$1:$B$19,2,FALSE),"")</f>
        <v/>
      </c>
      <c r="P19" s="178">
        <f t="shared" si="0"/>
        <v>0</v>
      </c>
      <c r="Q19" s="179"/>
      <c r="R19" s="180"/>
      <c r="S19" s="241"/>
      <c r="T19" s="242"/>
      <c r="U19" s="243"/>
    </row>
    <row r="20" spans="1:21" ht="15" customHeight="1">
      <c r="A20" s="91">
        <v>37</v>
      </c>
      <c r="B20" s="218"/>
      <c r="C20" s="219"/>
      <c r="D20" s="194"/>
      <c r="E20" s="195"/>
      <c r="F20" s="196"/>
      <c r="G20" s="208"/>
      <c r="H20" s="209"/>
      <c r="I20" s="173"/>
      <c r="J20" s="175"/>
      <c r="K20" s="174"/>
      <c r="L20" s="173"/>
      <c r="M20" s="175"/>
      <c r="N20" s="174"/>
      <c r="O20" s="98" t="str">
        <f>IFERROR(VLOOKUP(G20,定義!$A$1:$B$19,2,FALSE),"")</f>
        <v/>
      </c>
      <c r="P20" s="178">
        <f t="shared" si="0"/>
        <v>0</v>
      </c>
      <c r="Q20" s="179"/>
      <c r="R20" s="180"/>
      <c r="S20" s="241"/>
      <c r="T20" s="242"/>
      <c r="U20" s="243"/>
    </row>
    <row r="21" spans="1:21" ht="15" customHeight="1">
      <c r="A21" s="91">
        <v>38</v>
      </c>
      <c r="B21" s="218"/>
      <c r="C21" s="219"/>
      <c r="D21" s="194"/>
      <c r="E21" s="195"/>
      <c r="F21" s="196"/>
      <c r="G21" s="208"/>
      <c r="H21" s="209"/>
      <c r="I21" s="173"/>
      <c r="J21" s="175"/>
      <c r="K21" s="174"/>
      <c r="L21" s="173"/>
      <c r="M21" s="175"/>
      <c r="N21" s="174"/>
      <c r="O21" s="98" t="str">
        <f>IFERROR(VLOOKUP(G21,定義!$A$1:$B$19,2,FALSE),"")</f>
        <v/>
      </c>
      <c r="P21" s="178">
        <f t="shared" si="0"/>
        <v>0</v>
      </c>
      <c r="Q21" s="179"/>
      <c r="R21" s="180"/>
      <c r="S21" s="241"/>
      <c r="T21" s="242"/>
      <c r="U21" s="243"/>
    </row>
    <row r="22" spans="1:21" ht="15" customHeight="1">
      <c r="A22" s="91">
        <v>39</v>
      </c>
      <c r="B22" s="218"/>
      <c r="C22" s="219"/>
      <c r="D22" s="194"/>
      <c r="E22" s="195"/>
      <c r="F22" s="196"/>
      <c r="G22" s="208"/>
      <c r="H22" s="209"/>
      <c r="I22" s="173"/>
      <c r="J22" s="175"/>
      <c r="K22" s="174"/>
      <c r="L22" s="173"/>
      <c r="M22" s="175"/>
      <c r="N22" s="174"/>
      <c r="O22" s="98" t="str">
        <f>IFERROR(VLOOKUP(G22,定義!$A$1:$B$19,2,FALSE),"")</f>
        <v/>
      </c>
      <c r="P22" s="178">
        <f t="shared" si="0"/>
        <v>0</v>
      </c>
      <c r="Q22" s="179"/>
      <c r="R22" s="180"/>
      <c r="S22" s="241"/>
      <c r="T22" s="242"/>
      <c r="U22" s="243"/>
    </row>
    <row r="23" spans="1:21" ht="15" customHeight="1">
      <c r="A23" s="91">
        <v>40</v>
      </c>
      <c r="B23" s="218"/>
      <c r="C23" s="219"/>
      <c r="D23" s="194"/>
      <c r="E23" s="195"/>
      <c r="F23" s="196"/>
      <c r="G23" s="208"/>
      <c r="H23" s="209"/>
      <c r="I23" s="173"/>
      <c r="J23" s="175"/>
      <c r="K23" s="174"/>
      <c r="L23" s="173"/>
      <c r="M23" s="175"/>
      <c r="N23" s="174"/>
      <c r="O23" s="98" t="str">
        <f>IFERROR(VLOOKUP(G23,定義!$A$1:$B$19,2,FALSE),"")</f>
        <v/>
      </c>
      <c r="P23" s="178">
        <f t="shared" si="0"/>
        <v>0</v>
      </c>
      <c r="Q23" s="179"/>
      <c r="R23" s="180"/>
      <c r="S23" s="241"/>
      <c r="T23" s="242"/>
      <c r="U23" s="243"/>
    </row>
    <row r="24" spans="1:21" ht="15" customHeight="1">
      <c r="A24" s="185" t="s">
        <v>52</v>
      </c>
      <c r="B24" s="186"/>
      <c r="C24" s="186"/>
      <c r="D24" s="186"/>
      <c r="E24" s="186"/>
      <c r="F24" s="186"/>
      <c r="G24" s="186"/>
      <c r="H24" s="187"/>
      <c r="I24" s="89" t="s">
        <v>53</v>
      </c>
      <c r="J24" s="191">
        <f>SUMIF($O$4:$O$23,I24,$I$4:$I$23)</f>
        <v>0</v>
      </c>
      <c r="K24" s="192"/>
      <c r="L24" s="192"/>
      <c r="M24" s="193"/>
      <c r="N24" s="90"/>
      <c r="O24" s="89" t="s">
        <v>53</v>
      </c>
      <c r="P24" s="181">
        <f>SUMIF(O4:O23,O24,P4:P23)</f>
        <v>0</v>
      </c>
      <c r="Q24" s="182"/>
      <c r="R24" s="183"/>
      <c r="S24" s="202"/>
      <c r="T24" s="203"/>
      <c r="U24" s="204"/>
    </row>
    <row r="25" spans="1:21" ht="15" customHeight="1">
      <c r="A25" s="188"/>
      <c r="B25" s="189"/>
      <c r="C25" s="189"/>
      <c r="D25" s="189"/>
      <c r="E25" s="189"/>
      <c r="F25" s="189"/>
      <c r="G25" s="189"/>
      <c r="H25" s="190"/>
      <c r="I25" s="89" t="s">
        <v>54</v>
      </c>
      <c r="J25" s="191">
        <f>SUMIF($O$4:$O$23,I25,$I$4:$I$23)</f>
        <v>0</v>
      </c>
      <c r="K25" s="192"/>
      <c r="L25" s="192"/>
      <c r="M25" s="193"/>
      <c r="N25" s="90"/>
      <c r="O25" s="89" t="s">
        <v>54</v>
      </c>
      <c r="P25" s="181">
        <f>SUMIF(O4:O23,O25,P4:P23)</f>
        <v>0</v>
      </c>
      <c r="Q25" s="182"/>
      <c r="R25" s="183"/>
      <c r="S25" s="202"/>
      <c r="T25" s="203"/>
      <c r="U25" s="204"/>
    </row>
    <row r="26" spans="1:21" ht="15" customHeight="1">
      <c r="A26" s="184" t="s">
        <v>55</v>
      </c>
      <c r="B26" s="184"/>
      <c r="C26" s="184"/>
      <c r="D26" s="184"/>
      <c r="E26" s="184"/>
      <c r="F26" s="184"/>
      <c r="G26" s="184"/>
      <c r="H26" s="184"/>
      <c r="I26" s="184"/>
      <c r="J26" s="184"/>
      <c r="K26" s="184"/>
      <c r="L26" s="184"/>
      <c r="M26" s="184"/>
      <c r="N26" s="184"/>
      <c r="O26" s="181">
        <f>SUM(P24:P25)</f>
        <v>0</v>
      </c>
      <c r="P26" s="182"/>
      <c r="Q26" s="182"/>
      <c r="R26" s="183"/>
      <c r="S26" s="205"/>
      <c r="T26" s="206"/>
      <c r="U26" s="207"/>
    </row>
    <row r="27" spans="1:21" ht="15" customHeight="1"/>
    <row r="28" spans="1:21" ht="15" customHeight="1">
      <c r="A28" s="92" t="s">
        <v>56</v>
      </c>
      <c r="B28" s="92"/>
      <c r="C28" s="92"/>
      <c r="D28" s="92"/>
      <c r="E28" s="92"/>
      <c r="F28" s="92"/>
      <c r="G28" s="92"/>
      <c r="H28" s="92"/>
      <c r="I28" s="92"/>
      <c r="J28" s="92"/>
      <c r="K28" s="92"/>
      <c r="L28" s="92"/>
      <c r="M28" s="92"/>
    </row>
    <row r="29" spans="1:21" ht="15" customHeight="1">
      <c r="A29" s="220" t="s">
        <v>43</v>
      </c>
      <c r="B29" s="214" t="s">
        <v>173</v>
      </c>
      <c r="C29" s="214"/>
      <c r="D29" s="214"/>
      <c r="E29" s="214"/>
      <c r="F29" s="214"/>
      <c r="G29" s="214"/>
      <c r="H29" s="214"/>
      <c r="I29" s="224" t="s">
        <v>174</v>
      </c>
      <c r="J29" s="225"/>
      <c r="K29" s="225"/>
      <c r="L29" s="225"/>
      <c r="M29" s="225"/>
      <c r="N29" s="225"/>
      <c r="O29" s="225"/>
      <c r="P29" s="225"/>
      <c r="Q29" s="225"/>
      <c r="R29" s="225"/>
      <c r="S29" s="225"/>
      <c r="T29" s="226"/>
      <c r="U29" s="212" t="s">
        <v>57</v>
      </c>
    </row>
    <row r="30" spans="1:21" ht="15" customHeight="1">
      <c r="A30" s="220"/>
      <c r="B30" s="235" t="s">
        <v>58</v>
      </c>
      <c r="C30" s="236"/>
      <c r="D30" s="237"/>
      <c r="E30" s="235" t="s">
        <v>59</v>
      </c>
      <c r="F30" s="237"/>
      <c r="G30" s="221"/>
      <c r="H30" s="222"/>
      <c r="I30" s="238" t="str">
        <f>B30</f>
        <v>食費</v>
      </c>
      <c r="J30" s="239"/>
      <c r="K30" s="239"/>
      <c r="L30" s="239"/>
      <c r="M30" s="240"/>
      <c r="N30" s="223" t="str">
        <f>E30</f>
        <v>光熱水費</v>
      </c>
      <c r="O30" s="223"/>
      <c r="P30" s="223"/>
      <c r="Q30" s="223"/>
      <c r="R30" s="223"/>
      <c r="S30" s="223"/>
      <c r="T30" s="223"/>
      <c r="U30" s="213"/>
    </row>
    <row r="31" spans="1:21" ht="15" customHeight="1">
      <c r="A31" s="117">
        <v>21</v>
      </c>
      <c r="B31" s="42"/>
      <c r="C31" s="173"/>
      <c r="D31" s="174"/>
      <c r="E31" s="42"/>
      <c r="F31" s="31"/>
      <c r="G31" s="42"/>
      <c r="H31" s="31"/>
      <c r="I31" s="176">
        <f>B31</f>
        <v>0</v>
      </c>
      <c r="J31" s="177"/>
      <c r="K31" s="173"/>
      <c r="L31" s="175"/>
      <c r="M31" s="174"/>
      <c r="N31" s="176">
        <f>E31</f>
        <v>0</v>
      </c>
      <c r="O31" s="177"/>
      <c r="P31" s="173"/>
      <c r="Q31" s="174"/>
      <c r="R31" s="231">
        <f>G31</f>
        <v>0</v>
      </c>
      <c r="S31" s="231"/>
      <c r="T31" s="31"/>
      <c r="U31" s="101" t="str">
        <f>IF(SUM(B31:T31)=0,"",IF(OR(C31&lt;K31,F31&lt;P31,H31&lt;T31),"有","無"))</f>
        <v/>
      </c>
    </row>
    <row r="32" spans="1:21" ht="15" customHeight="1">
      <c r="A32" s="91">
        <v>22</v>
      </c>
      <c r="B32" s="42"/>
      <c r="C32" s="173"/>
      <c r="D32" s="174"/>
      <c r="E32" s="42"/>
      <c r="F32" s="31"/>
      <c r="G32" s="42"/>
      <c r="H32" s="31"/>
      <c r="I32" s="176">
        <f t="shared" ref="I32:I50" si="1">B32</f>
        <v>0</v>
      </c>
      <c r="J32" s="177"/>
      <c r="K32" s="173"/>
      <c r="L32" s="175"/>
      <c r="M32" s="174"/>
      <c r="N32" s="176">
        <f t="shared" ref="N32:N50" si="2">E32</f>
        <v>0</v>
      </c>
      <c r="O32" s="177"/>
      <c r="P32" s="173"/>
      <c r="Q32" s="174"/>
      <c r="R32" s="231">
        <f t="shared" ref="R32:R50" si="3">G32</f>
        <v>0</v>
      </c>
      <c r="S32" s="231"/>
      <c r="T32" s="31"/>
      <c r="U32" s="101" t="str">
        <f t="shared" ref="U32:U50" si="4">IF(SUM(B32:T32)=0,"",IF(OR(C32&lt;K32,F32&lt;P32,H32&lt;T32),"有","無"))</f>
        <v/>
      </c>
    </row>
    <row r="33" spans="1:21" ht="15" customHeight="1">
      <c r="A33" s="91">
        <v>23</v>
      </c>
      <c r="B33" s="42"/>
      <c r="C33" s="173"/>
      <c r="D33" s="174"/>
      <c r="E33" s="42"/>
      <c r="F33" s="31"/>
      <c r="G33" s="42"/>
      <c r="H33" s="31"/>
      <c r="I33" s="176">
        <f t="shared" si="1"/>
        <v>0</v>
      </c>
      <c r="J33" s="177"/>
      <c r="K33" s="173"/>
      <c r="L33" s="175"/>
      <c r="M33" s="174"/>
      <c r="N33" s="176">
        <f t="shared" si="2"/>
        <v>0</v>
      </c>
      <c r="O33" s="177"/>
      <c r="P33" s="173"/>
      <c r="Q33" s="174"/>
      <c r="R33" s="231">
        <f t="shared" si="3"/>
        <v>0</v>
      </c>
      <c r="S33" s="231"/>
      <c r="T33" s="31"/>
      <c r="U33" s="101" t="str">
        <f t="shared" si="4"/>
        <v/>
      </c>
    </row>
    <row r="34" spans="1:21" ht="15" customHeight="1">
      <c r="A34" s="91">
        <v>24</v>
      </c>
      <c r="B34" s="42"/>
      <c r="C34" s="173"/>
      <c r="D34" s="174"/>
      <c r="E34" s="42"/>
      <c r="F34" s="31"/>
      <c r="G34" s="42"/>
      <c r="H34" s="31"/>
      <c r="I34" s="176">
        <f t="shared" si="1"/>
        <v>0</v>
      </c>
      <c r="J34" s="177"/>
      <c r="K34" s="173"/>
      <c r="L34" s="175"/>
      <c r="M34" s="174"/>
      <c r="N34" s="176">
        <f t="shared" si="2"/>
        <v>0</v>
      </c>
      <c r="O34" s="177"/>
      <c r="P34" s="173"/>
      <c r="Q34" s="174"/>
      <c r="R34" s="231">
        <f t="shared" si="3"/>
        <v>0</v>
      </c>
      <c r="S34" s="231"/>
      <c r="T34" s="31"/>
      <c r="U34" s="101" t="str">
        <f t="shared" si="4"/>
        <v/>
      </c>
    </row>
    <row r="35" spans="1:21" ht="15" customHeight="1">
      <c r="A35" s="91">
        <v>25</v>
      </c>
      <c r="B35" s="42"/>
      <c r="C35" s="173"/>
      <c r="D35" s="174"/>
      <c r="E35" s="42"/>
      <c r="F35" s="31"/>
      <c r="G35" s="42"/>
      <c r="H35" s="31"/>
      <c r="I35" s="176">
        <f t="shared" si="1"/>
        <v>0</v>
      </c>
      <c r="J35" s="177"/>
      <c r="K35" s="173"/>
      <c r="L35" s="175"/>
      <c r="M35" s="174"/>
      <c r="N35" s="176">
        <f t="shared" si="2"/>
        <v>0</v>
      </c>
      <c r="O35" s="177"/>
      <c r="P35" s="173"/>
      <c r="Q35" s="174"/>
      <c r="R35" s="231">
        <f t="shared" si="3"/>
        <v>0</v>
      </c>
      <c r="S35" s="231"/>
      <c r="T35" s="31"/>
      <c r="U35" s="101" t="str">
        <f t="shared" si="4"/>
        <v/>
      </c>
    </row>
    <row r="36" spans="1:21" ht="15" customHeight="1">
      <c r="A36" s="91">
        <v>26</v>
      </c>
      <c r="B36" s="42"/>
      <c r="C36" s="173"/>
      <c r="D36" s="174"/>
      <c r="E36" s="42"/>
      <c r="F36" s="31"/>
      <c r="G36" s="42"/>
      <c r="H36" s="31"/>
      <c r="I36" s="176">
        <f t="shared" si="1"/>
        <v>0</v>
      </c>
      <c r="J36" s="177"/>
      <c r="K36" s="173"/>
      <c r="L36" s="175"/>
      <c r="M36" s="174"/>
      <c r="N36" s="176"/>
      <c r="O36" s="177"/>
      <c r="P36" s="173"/>
      <c r="Q36" s="174"/>
      <c r="R36" s="231">
        <f t="shared" si="3"/>
        <v>0</v>
      </c>
      <c r="S36" s="231"/>
      <c r="T36" s="31"/>
      <c r="U36" s="101" t="str">
        <f t="shared" si="4"/>
        <v/>
      </c>
    </row>
    <row r="37" spans="1:21" ht="15" customHeight="1">
      <c r="A37" s="91">
        <v>27</v>
      </c>
      <c r="B37" s="42"/>
      <c r="C37" s="173"/>
      <c r="D37" s="174"/>
      <c r="E37" s="42"/>
      <c r="F37" s="31"/>
      <c r="G37" s="42"/>
      <c r="H37" s="31"/>
      <c r="I37" s="176">
        <f t="shared" si="1"/>
        <v>0</v>
      </c>
      <c r="J37" s="177"/>
      <c r="K37" s="173"/>
      <c r="L37" s="175"/>
      <c r="M37" s="174"/>
      <c r="N37" s="176">
        <f t="shared" si="2"/>
        <v>0</v>
      </c>
      <c r="O37" s="177"/>
      <c r="P37" s="173"/>
      <c r="Q37" s="174"/>
      <c r="R37" s="231">
        <f t="shared" si="3"/>
        <v>0</v>
      </c>
      <c r="S37" s="231"/>
      <c r="T37" s="31"/>
      <c r="U37" s="101" t="str">
        <f t="shared" si="4"/>
        <v/>
      </c>
    </row>
    <row r="38" spans="1:21" ht="15" customHeight="1">
      <c r="A38" s="91">
        <v>28</v>
      </c>
      <c r="B38" s="42"/>
      <c r="C38" s="173"/>
      <c r="D38" s="174"/>
      <c r="E38" s="42"/>
      <c r="F38" s="31"/>
      <c r="G38" s="42"/>
      <c r="H38" s="31"/>
      <c r="I38" s="176">
        <f t="shared" si="1"/>
        <v>0</v>
      </c>
      <c r="J38" s="177"/>
      <c r="K38" s="173"/>
      <c r="L38" s="175"/>
      <c r="M38" s="174"/>
      <c r="N38" s="176">
        <f t="shared" si="2"/>
        <v>0</v>
      </c>
      <c r="O38" s="177"/>
      <c r="P38" s="173"/>
      <c r="Q38" s="174"/>
      <c r="R38" s="231">
        <f t="shared" si="3"/>
        <v>0</v>
      </c>
      <c r="S38" s="231"/>
      <c r="T38" s="31"/>
      <c r="U38" s="101" t="str">
        <f t="shared" si="4"/>
        <v/>
      </c>
    </row>
    <row r="39" spans="1:21" ht="15" customHeight="1">
      <c r="A39" s="91">
        <v>29</v>
      </c>
      <c r="B39" s="42"/>
      <c r="C39" s="173"/>
      <c r="D39" s="174"/>
      <c r="E39" s="42"/>
      <c r="F39" s="31"/>
      <c r="G39" s="42"/>
      <c r="H39" s="31"/>
      <c r="I39" s="176">
        <f t="shared" si="1"/>
        <v>0</v>
      </c>
      <c r="J39" s="177"/>
      <c r="K39" s="173"/>
      <c r="L39" s="175"/>
      <c r="M39" s="174"/>
      <c r="N39" s="176">
        <f t="shared" si="2"/>
        <v>0</v>
      </c>
      <c r="O39" s="177"/>
      <c r="P39" s="173"/>
      <c r="Q39" s="174"/>
      <c r="R39" s="231">
        <f t="shared" si="3"/>
        <v>0</v>
      </c>
      <c r="S39" s="231"/>
      <c r="T39" s="31"/>
      <c r="U39" s="101" t="str">
        <f t="shared" si="4"/>
        <v/>
      </c>
    </row>
    <row r="40" spans="1:21" ht="15" customHeight="1">
      <c r="A40" s="91">
        <v>30</v>
      </c>
      <c r="B40" s="42"/>
      <c r="C40" s="173"/>
      <c r="D40" s="174"/>
      <c r="E40" s="42"/>
      <c r="F40" s="31"/>
      <c r="G40" s="42"/>
      <c r="H40" s="31"/>
      <c r="I40" s="176">
        <f t="shared" si="1"/>
        <v>0</v>
      </c>
      <c r="J40" s="177"/>
      <c r="K40" s="173"/>
      <c r="L40" s="175"/>
      <c r="M40" s="174"/>
      <c r="N40" s="176">
        <f t="shared" si="2"/>
        <v>0</v>
      </c>
      <c r="O40" s="177"/>
      <c r="P40" s="173"/>
      <c r="Q40" s="174"/>
      <c r="R40" s="231">
        <f t="shared" si="3"/>
        <v>0</v>
      </c>
      <c r="S40" s="231"/>
      <c r="T40" s="31"/>
      <c r="U40" s="101" t="str">
        <f t="shared" si="4"/>
        <v/>
      </c>
    </row>
    <row r="41" spans="1:21" ht="15" customHeight="1">
      <c r="A41" s="91">
        <v>31</v>
      </c>
      <c r="B41" s="42"/>
      <c r="C41" s="173"/>
      <c r="D41" s="174"/>
      <c r="E41" s="42"/>
      <c r="F41" s="31"/>
      <c r="G41" s="42"/>
      <c r="H41" s="31"/>
      <c r="I41" s="176">
        <f t="shared" si="1"/>
        <v>0</v>
      </c>
      <c r="J41" s="177"/>
      <c r="K41" s="173"/>
      <c r="L41" s="175"/>
      <c r="M41" s="174"/>
      <c r="N41" s="176">
        <f t="shared" si="2"/>
        <v>0</v>
      </c>
      <c r="O41" s="177"/>
      <c r="P41" s="173"/>
      <c r="Q41" s="174"/>
      <c r="R41" s="231">
        <f t="shared" si="3"/>
        <v>0</v>
      </c>
      <c r="S41" s="231"/>
      <c r="T41" s="31"/>
      <c r="U41" s="101" t="str">
        <f t="shared" si="4"/>
        <v/>
      </c>
    </row>
    <row r="42" spans="1:21" ht="15" customHeight="1">
      <c r="A42" s="91">
        <v>32</v>
      </c>
      <c r="B42" s="42"/>
      <c r="C42" s="173"/>
      <c r="D42" s="174"/>
      <c r="E42" s="42"/>
      <c r="F42" s="31"/>
      <c r="G42" s="42"/>
      <c r="H42" s="31"/>
      <c r="I42" s="176">
        <f t="shared" si="1"/>
        <v>0</v>
      </c>
      <c r="J42" s="177"/>
      <c r="K42" s="173"/>
      <c r="L42" s="175"/>
      <c r="M42" s="174"/>
      <c r="N42" s="176">
        <f t="shared" si="2"/>
        <v>0</v>
      </c>
      <c r="O42" s="177"/>
      <c r="P42" s="173"/>
      <c r="Q42" s="174"/>
      <c r="R42" s="231">
        <f t="shared" si="3"/>
        <v>0</v>
      </c>
      <c r="S42" s="231"/>
      <c r="T42" s="31"/>
      <c r="U42" s="101" t="str">
        <f t="shared" si="4"/>
        <v/>
      </c>
    </row>
    <row r="43" spans="1:21" ht="15" customHeight="1">
      <c r="A43" s="91">
        <v>33</v>
      </c>
      <c r="B43" s="42"/>
      <c r="C43" s="173"/>
      <c r="D43" s="174"/>
      <c r="E43" s="42"/>
      <c r="F43" s="31"/>
      <c r="G43" s="42"/>
      <c r="H43" s="31"/>
      <c r="I43" s="176">
        <f t="shared" si="1"/>
        <v>0</v>
      </c>
      <c r="J43" s="177"/>
      <c r="K43" s="173"/>
      <c r="L43" s="175"/>
      <c r="M43" s="174"/>
      <c r="N43" s="176">
        <f t="shared" si="2"/>
        <v>0</v>
      </c>
      <c r="O43" s="177"/>
      <c r="P43" s="173"/>
      <c r="Q43" s="174"/>
      <c r="R43" s="231">
        <f t="shared" si="3"/>
        <v>0</v>
      </c>
      <c r="S43" s="231"/>
      <c r="T43" s="31"/>
      <c r="U43" s="101" t="str">
        <f t="shared" si="4"/>
        <v/>
      </c>
    </row>
    <row r="44" spans="1:21" ht="15" customHeight="1">
      <c r="A44" s="91">
        <v>34</v>
      </c>
      <c r="B44" s="42"/>
      <c r="C44" s="173"/>
      <c r="D44" s="174"/>
      <c r="E44" s="42"/>
      <c r="F44" s="31"/>
      <c r="G44" s="42"/>
      <c r="H44" s="31"/>
      <c r="I44" s="176">
        <f t="shared" si="1"/>
        <v>0</v>
      </c>
      <c r="J44" s="177"/>
      <c r="K44" s="173"/>
      <c r="L44" s="175"/>
      <c r="M44" s="174"/>
      <c r="N44" s="176">
        <f t="shared" si="2"/>
        <v>0</v>
      </c>
      <c r="O44" s="177"/>
      <c r="P44" s="173"/>
      <c r="Q44" s="174"/>
      <c r="R44" s="231">
        <f t="shared" si="3"/>
        <v>0</v>
      </c>
      <c r="S44" s="231"/>
      <c r="T44" s="31"/>
      <c r="U44" s="101" t="str">
        <f t="shared" si="4"/>
        <v/>
      </c>
    </row>
    <row r="45" spans="1:21" ht="15" customHeight="1">
      <c r="A45" s="91">
        <v>35</v>
      </c>
      <c r="B45" s="42"/>
      <c r="C45" s="173"/>
      <c r="D45" s="174"/>
      <c r="E45" s="42"/>
      <c r="F45" s="31"/>
      <c r="G45" s="42"/>
      <c r="H45" s="31"/>
      <c r="I45" s="176">
        <f t="shared" si="1"/>
        <v>0</v>
      </c>
      <c r="J45" s="177"/>
      <c r="K45" s="173"/>
      <c r="L45" s="175"/>
      <c r="M45" s="174"/>
      <c r="N45" s="176">
        <f t="shared" si="2"/>
        <v>0</v>
      </c>
      <c r="O45" s="177"/>
      <c r="P45" s="173"/>
      <c r="Q45" s="174"/>
      <c r="R45" s="231">
        <f t="shared" si="3"/>
        <v>0</v>
      </c>
      <c r="S45" s="231"/>
      <c r="T45" s="31"/>
      <c r="U45" s="101" t="str">
        <f t="shared" si="4"/>
        <v/>
      </c>
    </row>
    <row r="46" spans="1:21" ht="15" customHeight="1">
      <c r="A46" s="91">
        <v>36</v>
      </c>
      <c r="B46" s="42"/>
      <c r="C46" s="173"/>
      <c r="D46" s="174"/>
      <c r="E46" s="42"/>
      <c r="F46" s="31"/>
      <c r="G46" s="42"/>
      <c r="H46" s="31"/>
      <c r="I46" s="176">
        <f t="shared" si="1"/>
        <v>0</v>
      </c>
      <c r="J46" s="177"/>
      <c r="K46" s="173"/>
      <c r="L46" s="175"/>
      <c r="M46" s="174"/>
      <c r="N46" s="176">
        <f t="shared" si="2"/>
        <v>0</v>
      </c>
      <c r="O46" s="177"/>
      <c r="P46" s="173"/>
      <c r="Q46" s="174"/>
      <c r="R46" s="231">
        <f t="shared" si="3"/>
        <v>0</v>
      </c>
      <c r="S46" s="231"/>
      <c r="T46" s="31"/>
      <c r="U46" s="101" t="str">
        <f t="shared" si="4"/>
        <v/>
      </c>
    </row>
    <row r="47" spans="1:21" ht="15" customHeight="1">
      <c r="A47" s="91">
        <v>37</v>
      </c>
      <c r="B47" s="42"/>
      <c r="C47" s="173"/>
      <c r="D47" s="174"/>
      <c r="E47" s="42"/>
      <c r="F47" s="31"/>
      <c r="G47" s="42"/>
      <c r="H47" s="31"/>
      <c r="I47" s="176">
        <f t="shared" si="1"/>
        <v>0</v>
      </c>
      <c r="J47" s="177"/>
      <c r="K47" s="173"/>
      <c r="L47" s="175"/>
      <c r="M47" s="174"/>
      <c r="N47" s="176">
        <f t="shared" si="2"/>
        <v>0</v>
      </c>
      <c r="O47" s="177"/>
      <c r="P47" s="173"/>
      <c r="Q47" s="174"/>
      <c r="R47" s="231">
        <f t="shared" si="3"/>
        <v>0</v>
      </c>
      <c r="S47" s="231"/>
      <c r="T47" s="31"/>
      <c r="U47" s="101" t="str">
        <f t="shared" si="4"/>
        <v/>
      </c>
    </row>
    <row r="48" spans="1:21" ht="15" customHeight="1">
      <c r="A48" s="91">
        <v>38</v>
      </c>
      <c r="B48" s="42"/>
      <c r="C48" s="173"/>
      <c r="D48" s="174"/>
      <c r="E48" s="42"/>
      <c r="F48" s="31"/>
      <c r="G48" s="42"/>
      <c r="H48" s="31"/>
      <c r="I48" s="176">
        <f t="shared" si="1"/>
        <v>0</v>
      </c>
      <c r="J48" s="177"/>
      <c r="K48" s="173"/>
      <c r="L48" s="175"/>
      <c r="M48" s="174"/>
      <c r="N48" s="176">
        <f t="shared" si="2"/>
        <v>0</v>
      </c>
      <c r="O48" s="177"/>
      <c r="P48" s="173"/>
      <c r="Q48" s="174"/>
      <c r="R48" s="231">
        <f t="shared" si="3"/>
        <v>0</v>
      </c>
      <c r="S48" s="231"/>
      <c r="T48" s="31"/>
      <c r="U48" s="101" t="str">
        <f t="shared" si="4"/>
        <v/>
      </c>
    </row>
    <row r="49" spans="1:21" ht="15" customHeight="1">
      <c r="A49" s="91">
        <v>39</v>
      </c>
      <c r="B49" s="42"/>
      <c r="C49" s="173"/>
      <c r="D49" s="174"/>
      <c r="E49" s="42"/>
      <c r="F49" s="31"/>
      <c r="G49" s="42"/>
      <c r="H49" s="31"/>
      <c r="I49" s="176">
        <f t="shared" si="1"/>
        <v>0</v>
      </c>
      <c r="J49" s="177"/>
      <c r="K49" s="173"/>
      <c r="L49" s="175"/>
      <c r="M49" s="174"/>
      <c r="N49" s="176">
        <f t="shared" si="2"/>
        <v>0</v>
      </c>
      <c r="O49" s="177"/>
      <c r="P49" s="173"/>
      <c r="Q49" s="174"/>
      <c r="R49" s="231">
        <f t="shared" si="3"/>
        <v>0</v>
      </c>
      <c r="S49" s="231"/>
      <c r="T49" s="31"/>
      <c r="U49" s="101" t="str">
        <f t="shared" si="4"/>
        <v/>
      </c>
    </row>
    <row r="50" spans="1:21" ht="15" customHeight="1">
      <c r="A50" s="91">
        <v>40</v>
      </c>
      <c r="B50" s="42"/>
      <c r="C50" s="173"/>
      <c r="D50" s="174"/>
      <c r="E50" s="42"/>
      <c r="F50" s="31"/>
      <c r="G50" s="42"/>
      <c r="H50" s="31"/>
      <c r="I50" s="176">
        <f t="shared" si="1"/>
        <v>0</v>
      </c>
      <c r="J50" s="177"/>
      <c r="K50" s="173"/>
      <c r="L50" s="175"/>
      <c r="M50" s="174"/>
      <c r="N50" s="176">
        <f t="shared" si="2"/>
        <v>0</v>
      </c>
      <c r="O50" s="177"/>
      <c r="P50" s="173"/>
      <c r="Q50" s="174"/>
      <c r="R50" s="231">
        <f t="shared" si="3"/>
        <v>0</v>
      </c>
      <c r="S50" s="231"/>
      <c r="T50" s="31"/>
      <c r="U50" s="101" t="str">
        <f t="shared" si="4"/>
        <v/>
      </c>
    </row>
    <row r="51" spans="1:21">
      <c r="A51" s="92" t="s">
        <v>177</v>
      </c>
    </row>
    <row r="52" spans="1:21">
      <c r="A52" s="92" t="s">
        <v>178</v>
      </c>
    </row>
  </sheetData>
  <sheetProtection algorithmName="SHA-512" hashValue="e5PhCKQiFmdkQomdEOrw55vUCLt6xyJ0TKw2pvdCzhatkkJMmoDZsq8kQ4v6chbiHzlG45a64kfidyhgmZOolw==" saltValue="avovosk4o0PyGEEUxhLZvA==" spinCount="100000" sheet="1" objects="1" scenarios="1" selectLockedCells="1"/>
  <mergeCells count="287">
    <mergeCell ref="S3:U3"/>
    <mergeCell ref="B4:C4"/>
    <mergeCell ref="D4:F4"/>
    <mergeCell ref="G4:H4"/>
    <mergeCell ref="I4:K4"/>
    <mergeCell ref="L4:N4"/>
    <mergeCell ref="P4:R4"/>
    <mergeCell ref="S4:U4"/>
    <mergeCell ref="B3:C3"/>
    <mergeCell ref="D3:F3"/>
    <mergeCell ref="G3:H3"/>
    <mergeCell ref="I3:K3"/>
    <mergeCell ref="L3:N3"/>
    <mergeCell ref="P3:R3"/>
    <mergeCell ref="S5:U5"/>
    <mergeCell ref="B6:C6"/>
    <mergeCell ref="D6:F6"/>
    <mergeCell ref="G6:H6"/>
    <mergeCell ref="I6:K6"/>
    <mergeCell ref="L6:N6"/>
    <mergeCell ref="P6:R6"/>
    <mergeCell ref="S6:U6"/>
    <mergeCell ref="B5:C5"/>
    <mergeCell ref="D5:F5"/>
    <mergeCell ref="G5:H5"/>
    <mergeCell ref="I5:K5"/>
    <mergeCell ref="L5:N5"/>
    <mergeCell ref="P5:R5"/>
    <mergeCell ref="S7:U7"/>
    <mergeCell ref="B8:C8"/>
    <mergeCell ref="D8:F8"/>
    <mergeCell ref="G8:H8"/>
    <mergeCell ref="I8:K8"/>
    <mergeCell ref="L8:N8"/>
    <mergeCell ref="P8:R8"/>
    <mergeCell ref="S8:U8"/>
    <mergeCell ref="B7:C7"/>
    <mergeCell ref="D7:F7"/>
    <mergeCell ref="G7:H7"/>
    <mergeCell ref="I7:K7"/>
    <mergeCell ref="L7:N7"/>
    <mergeCell ref="P7:R7"/>
    <mergeCell ref="S9:U9"/>
    <mergeCell ref="B10:C10"/>
    <mergeCell ref="D10:F10"/>
    <mergeCell ref="G10:H10"/>
    <mergeCell ref="I10:K10"/>
    <mergeCell ref="L10:N10"/>
    <mergeCell ref="P10:R10"/>
    <mergeCell ref="S10:U10"/>
    <mergeCell ref="B9:C9"/>
    <mergeCell ref="D9:F9"/>
    <mergeCell ref="G9:H9"/>
    <mergeCell ref="I9:K9"/>
    <mergeCell ref="L9:N9"/>
    <mergeCell ref="P9:R9"/>
    <mergeCell ref="S11:U11"/>
    <mergeCell ref="B12:C12"/>
    <mergeCell ref="D12:F12"/>
    <mergeCell ref="G12:H12"/>
    <mergeCell ref="I12:K12"/>
    <mergeCell ref="L12:N12"/>
    <mergeCell ref="P12:R12"/>
    <mergeCell ref="S12:U12"/>
    <mergeCell ref="B11:C11"/>
    <mergeCell ref="D11:F11"/>
    <mergeCell ref="G11:H11"/>
    <mergeCell ref="I11:K11"/>
    <mergeCell ref="L11:N11"/>
    <mergeCell ref="P11:R11"/>
    <mergeCell ref="S13:U13"/>
    <mergeCell ref="B14:C14"/>
    <mergeCell ref="D14:F14"/>
    <mergeCell ref="G14:H14"/>
    <mergeCell ref="I14:K14"/>
    <mergeCell ref="L14:N14"/>
    <mergeCell ref="P14:R14"/>
    <mergeCell ref="S14:U14"/>
    <mergeCell ref="B13:C13"/>
    <mergeCell ref="D13:F13"/>
    <mergeCell ref="G13:H13"/>
    <mergeCell ref="I13:K13"/>
    <mergeCell ref="L13:N13"/>
    <mergeCell ref="P13:R13"/>
    <mergeCell ref="S15:U15"/>
    <mergeCell ref="B16:C16"/>
    <mergeCell ref="D16:F16"/>
    <mergeCell ref="G16:H16"/>
    <mergeCell ref="I16:K16"/>
    <mergeCell ref="L16:N16"/>
    <mergeCell ref="P16:R16"/>
    <mergeCell ref="S16:U16"/>
    <mergeCell ref="B15:C15"/>
    <mergeCell ref="D15:F15"/>
    <mergeCell ref="G15:H15"/>
    <mergeCell ref="I15:K15"/>
    <mergeCell ref="L15:N15"/>
    <mergeCell ref="P15:R15"/>
    <mergeCell ref="S17:U17"/>
    <mergeCell ref="B18:C18"/>
    <mergeCell ref="D18:F18"/>
    <mergeCell ref="G18:H18"/>
    <mergeCell ref="I18:K18"/>
    <mergeCell ref="L18:N18"/>
    <mergeCell ref="P18:R18"/>
    <mergeCell ref="S18:U18"/>
    <mergeCell ref="B17:C17"/>
    <mergeCell ref="D17:F17"/>
    <mergeCell ref="G17:H17"/>
    <mergeCell ref="I17:K17"/>
    <mergeCell ref="L17:N17"/>
    <mergeCell ref="P17:R17"/>
    <mergeCell ref="S19:U19"/>
    <mergeCell ref="B20:C20"/>
    <mergeCell ref="D20:F20"/>
    <mergeCell ref="G20:H20"/>
    <mergeCell ref="I20:K20"/>
    <mergeCell ref="L20:N20"/>
    <mergeCell ref="P20:R20"/>
    <mergeCell ref="S20:U20"/>
    <mergeCell ref="B19:C19"/>
    <mergeCell ref="D19:F19"/>
    <mergeCell ref="G19:H19"/>
    <mergeCell ref="I19:K19"/>
    <mergeCell ref="L19:N19"/>
    <mergeCell ref="P19:R19"/>
    <mergeCell ref="S21:U21"/>
    <mergeCell ref="B22:C22"/>
    <mergeCell ref="D22:F22"/>
    <mergeCell ref="G22:H22"/>
    <mergeCell ref="I22:K22"/>
    <mergeCell ref="L22:N22"/>
    <mergeCell ref="P22:R22"/>
    <mergeCell ref="S22:U22"/>
    <mergeCell ref="B21:C21"/>
    <mergeCell ref="D21:F21"/>
    <mergeCell ref="G21:H21"/>
    <mergeCell ref="I21:K21"/>
    <mergeCell ref="L21:N21"/>
    <mergeCell ref="P21:R21"/>
    <mergeCell ref="S23:U23"/>
    <mergeCell ref="A24:H25"/>
    <mergeCell ref="J24:M24"/>
    <mergeCell ref="P24:R24"/>
    <mergeCell ref="S24:U24"/>
    <mergeCell ref="J25:M25"/>
    <mergeCell ref="P25:R25"/>
    <mergeCell ref="S25:U25"/>
    <mergeCell ref="B23:C23"/>
    <mergeCell ref="D23:F23"/>
    <mergeCell ref="G23:H23"/>
    <mergeCell ref="I23:K23"/>
    <mergeCell ref="L23:N23"/>
    <mergeCell ref="P23:R23"/>
    <mergeCell ref="A26:N26"/>
    <mergeCell ref="O26:R26"/>
    <mergeCell ref="S26:U26"/>
    <mergeCell ref="A29:A30"/>
    <mergeCell ref="B29:H29"/>
    <mergeCell ref="I29:T29"/>
    <mergeCell ref="U29:U30"/>
    <mergeCell ref="B30:D30"/>
    <mergeCell ref="E30:F30"/>
    <mergeCell ref="G30:H30"/>
    <mergeCell ref="C32:D32"/>
    <mergeCell ref="I32:J32"/>
    <mergeCell ref="K32:M32"/>
    <mergeCell ref="N32:O32"/>
    <mergeCell ref="P32:Q32"/>
    <mergeCell ref="R32:S32"/>
    <mergeCell ref="I30:M30"/>
    <mergeCell ref="N30:Q30"/>
    <mergeCell ref="R30:T30"/>
    <mergeCell ref="C31:D31"/>
    <mergeCell ref="I31:J31"/>
    <mergeCell ref="K31:M31"/>
    <mergeCell ref="N31:O31"/>
    <mergeCell ref="P31:Q31"/>
    <mergeCell ref="R31:S31"/>
    <mergeCell ref="C34:D34"/>
    <mergeCell ref="I34:J34"/>
    <mergeCell ref="K34:M34"/>
    <mergeCell ref="N34:O34"/>
    <mergeCell ref="P34:Q34"/>
    <mergeCell ref="R34:S34"/>
    <mergeCell ref="C33:D33"/>
    <mergeCell ref="I33:J33"/>
    <mergeCell ref="K33:M33"/>
    <mergeCell ref="N33:O33"/>
    <mergeCell ref="P33:Q33"/>
    <mergeCell ref="R33:S33"/>
    <mergeCell ref="C36:D36"/>
    <mergeCell ref="I36:J36"/>
    <mergeCell ref="K36:M36"/>
    <mergeCell ref="N36:O36"/>
    <mergeCell ref="P36:Q36"/>
    <mergeCell ref="R36:S36"/>
    <mergeCell ref="C35:D35"/>
    <mergeCell ref="I35:J35"/>
    <mergeCell ref="K35:M35"/>
    <mergeCell ref="N35:O35"/>
    <mergeCell ref="P35:Q35"/>
    <mergeCell ref="R35:S35"/>
    <mergeCell ref="C38:D38"/>
    <mergeCell ref="I38:J38"/>
    <mergeCell ref="K38:M38"/>
    <mergeCell ref="N38:O38"/>
    <mergeCell ref="P38:Q38"/>
    <mergeCell ref="R38:S38"/>
    <mergeCell ref="C37:D37"/>
    <mergeCell ref="I37:J37"/>
    <mergeCell ref="K37:M37"/>
    <mergeCell ref="N37:O37"/>
    <mergeCell ref="P37:Q37"/>
    <mergeCell ref="R37:S37"/>
    <mergeCell ref="C40:D40"/>
    <mergeCell ref="I40:J40"/>
    <mergeCell ref="K40:M40"/>
    <mergeCell ref="N40:O40"/>
    <mergeCell ref="P40:Q40"/>
    <mergeCell ref="R40:S40"/>
    <mergeCell ref="C39:D39"/>
    <mergeCell ref="I39:J39"/>
    <mergeCell ref="K39:M39"/>
    <mergeCell ref="N39:O39"/>
    <mergeCell ref="P39:Q39"/>
    <mergeCell ref="R39:S39"/>
    <mergeCell ref="C42:D42"/>
    <mergeCell ref="I42:J42"/>
    <mergeCell ref="K42:M42"/>
    <mergeCell ref="N42:O42"/>
    <mergeCell ref="P42:Q42"/>
    <mergeCell ref="R42:S42"/>
    <mergeCell ref="C41:D41"/>
    <mergeCell ref="I41:J41"/>
    <mergeCell ref="K41:M41"/>
    <mergeCell ref="N41:O41"/>
    <mergeCell ref="P41:Q41"/>
    <mergeCell ref="R41:S41"/>
    <mergeCell ref="C44:D44"/>
    <mergeCell ref="I44:J44"/>
    <mergeCell ref="K44:M44"/>
    <mergeCell ref="N44:O44"/>
    <mergeCell ref="P44:Q44"/>
    <mergeCell ref="R44:S44"/>
    <mergeCell ref="C43:D43"/>
    <mergeCell ref="I43:J43"/>
    <mergeCell ref="K43:M43"/>
    <mergeCell ref="N43:O43"/>
    <mergeCell ref="P43:Q43"/>
    <mergeCell ref="R43:S43"/>
    <mergeCell ref="C46:D46"/>
    <mergeCell ref="I46:J46"/>
    <mergeCell ref="K46:M46"/>
    <mergeCell ref="N46:O46"/>
    <mergeCell ref="P46:Q46"/>
    <mergeCell ref="R46:S46"/>
    <mergeCell ref="C45:D45"/>
    <mergeCell ref="I45:J45"/>
    <mergeCell ref="K45:M45"/>
    <mergeCell ref="N45:O45"/>
    <mergeCell ref="P45:Q45"/>
    <mergeCell ref="R45:S45"/>
    <mergeCell ref="C48:D48"/>
    <mergeCell ref="I48:J48"/>
    <mergeCell ref="K48:M48"/>
    <mergeCell ref="N48:O48"/>
    <mergeCell ref="P48:Q48"/>
    <mergeCell ref="R48:S48"/>
    <mergeCell ref="C47:D47"/>
    <mergeCell ref="I47:J47"/>
    <mergeCell ref="K47:M47"/>
    <mergeCell ref="N47:O47"/>
    <mergeCell ref="P47:Q47"/>
    <mergeCell ref="R47:S47"/>
    <mergeCell ref="C50:D50"/>
    <mergeCell ref="I50:J50"/>
    <mergeCell ref="K50:M50"/>
    <mergeCell ref="N50:O50"/>
    <mergeCell ref="P50:Q50"/>
    <mergeCell ref="R50:S50"/>
    <mergeCell ref="C49:D49"/>
    <mergeCell ref="I49:J49"/>
    <mergeCell ref="K49:M49"/>
    <mergeCell ref="N49:O49"/>
    <mergeCell ref="P49:Q49"/>
    <mergeCell ref="R49:S49"/>
  </mergeCells>
  <phoneticPr fontId="6"/>
  <dataValidations count="2">
    <dataValidation type="whole" allowBlank="1" showInputMessage="1" showErrorMessage="1" error="整数で入力してください。_x000a_（小数点以下は切上げてください。）" sqref="I4:K4" xr:uid="{00000000-0002-0000-0300-000000000000}">
      <formula1>1</formula1>
      <formula2>10000</formula2>
    </dataValidation>
    <dataValidation type="list" allowBlank="1" showInputMessage="1" showErrorMessage="1" sqref="I31:J50 N31:O50 R31:S50" xr:uid="{00000000-0002-0000-0300-000001000000}">
      <formula1>$G$9:$G$11</formula1>
    </dataValidation>
  </dataValidations>
  <pageMargins left="0.19685039370078741" right="0.15748031496062992" top="0.39370078740157483" bottom="0.39370078740157483" header="0" footer="0"/>
  <pageSetup paperSize="9" scale="96"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定義!$A$1:$A$19</xm:f>
          </x14:formula1>
          <xm:sqref>G4:G23</xm:sqref>
        </x14:dataValidation>
        <x14:dataValidation type="list" allowBlank="1" showInputMessage="1" showErrorMessage="1" xr:uid="{00000000-0002-0000-0300-000004000000}">
          <x14:formula1>
            <xm:f>定義!$F$5:$F$7</xm:f>
          </x14:formula1>
          <xm:sqref>B31:B50 E31:E50 G31:G50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M41"/>
  <sheetViews>
    <sheetView view="pageBreakPreview" zoomScaleNormal="120" zoomScaleSheetLayoutView="100" workbookViewId="0">
      <selection activeCell="AD6" sqref="AD6:AE6"/>
    </sheetView>
  </sheetViews>
  <sheetFormatPr defaultColWidth="2.25" defaultRowHeight="12"/>
  <cols>
    <col min="1" max="1" width="2.625" style="1" customWidth="1"/>
    <col min="2" max="16384" width="2.25" style="1"/>
  </cols>
  <sheetData>
    <row r="1" spans="1:39" ht="13.5" customHeight="1">
      <c r="A1" s="1" t="s">
        <v>60</v>
      </c>
      <c r="C1" s="13"/>
      <c r="D1" s="13"/>
      <c r="AK1" s="149"/>
      <c r="AL1" s="149"/>
      <c r="AM1" s="149"/>
    </row>
    <row r="2" spans="1:39" ht="18" customHeight="1">
      <c r="A2" s="7"/>
      <c r="C2" s="116"/>
      <c r="D2" s="116"/>
    </row>
    <row r="3" spans="1:39" ht="18" customHeight="1">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row>
    <row r="4" spans="1:39" ht="18" customHeight="1">
      <c r="A4" s="153" t="s">
        <v>61</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row>
    <row r="5" spans="1:39" ht="18" customHeight="1">
      <c r="AF5" s="14"/>
      <c r="AG5" s="14"/>
      <c r="AH5" s="14"/>
      <c r="AI5" s="14"/>
      <c r="AJ5" s="14"/>
      <c r="AK5" s="14"/>
      <c r="AL5" s="14"/>
    </row>
    <row r="6" spans="1:39">
      <c r="C6" s="13"/>
      <c r="D6" s="13"/>
      <c r="AC6" s="2" t="s">
        <v>3</v>
      </c>
      <c r="AD6" s="292">
        <v>6</v>
      </c>
      <c r="AE6" s="292"/>
      <c r="AF6" s="13" t="s">
        <v>4</v>
      </c>
      <c r="AG6" s="292">
        <v>1</v>
      </c>
      <c r="AH6" s="292"/>
      <c r="AI6" s="13" t="s">
        <v>5</v>
      </c>
      <c r="AJ6" s="292">
        <v>10</v>
      </c>
      <c r="AK6" s="292"/>
      <c r="AL6" s="13" t="s">
        <v>6</v>
      </c>
      <c r="AM6" s="13"/>
    </row>
    <row r="7" spans="1:39" ht="18" customHeight="1">
      <c r="A7" s="151" t="s">
        <v>7</v>
      </c>
      <c r="B7" s="151"/>
      <c r="C7" s="151"/>
      <c r="D7" s="151"/>
      <c r="E7" s="151"/>
      <c r="F7" s="151"/>
      <c r="G7" s="151"/>
      <c r="H7" s="151"/>
      <c r="I7" s="151"/>
    </row>
    <row r="8" spans="1:39" ht="18" customHeight="1">
      <c r="A8" s="2"/>
      <c r="B8" s="2"/>
      <c r="C8" s="2"/>
      <c r="D8" s="2"/>
      <c r="E8" s="2"/>
      <c r="F8" s="2"/>
      <c r="G8" s="2"/>
    </row>
    <row r="9" spans="1:39" ht="18" customHeight="1">
      <c r="A9" s="2"/>
      <c r="B9" s="2"/>
      <c r="C9" s="2"/>
      <c r="D9" s="2"/>
      <c r="E9" s="2"/>
      <c r="F9" s="2"/>
      <c r="G9" s="2"/>
      <c r="T9" s="3" t="s">
        <v>8</v>
      </c>
      <c r="U9" s="3"/>
      <c r="V9" s="3"/>
      <c r="W9" s="3"/>
      <c r="X9" s="3"/>
      <c r="Y9" s="3"/>
      <c r="Z9" s="286" t="str">
        <f>入力シート!C8</f>
        <v>社会福祉法人広島</v>
      </c>
      <c r="AA9" s="286"/>
      <c r="AB9" s="286"/>
      <c r="AC9" s="286"/>
      <c r="AD9" s="286"/>
      <c r="AE9" s="286"/>
      <c r="AF9" s="286"/>
      <c r="AG9" s="286"/>
      <c r="AH9" s="286"/>
      <c r="AI9" s="286"/>
      <c r="AJ9" s="286"/>
      <c r="AK9" s="286"/>
      <c r="AL9" s="286"/>
    </row>
    <row r="10" spans="1:39" ht="12" customHeight="1">
      <c r="A10" s="2"/>
      <c r="B10" s="2"/>
      <c r="C10" s="2"/>
      <c r="D10" s="2"/>
      <c r="E10" s="2"/>
      <c r="F10" s="2"/>
      <c r="G10" s="2"/>
      <c r="T10" s="4"/>
      <c r="U10" s="4"/>
      <c r="V10" s="4"/>
      <c r="W10" s="4"/>
      <c r="X10" s="4"/>
      <c r="Y10" s="4"/>
      <c r="Z10" s="4"/>
      <c r="AA10" s="4"/>
      <c r="AB10" s="4"/>
      <c r="AC10" s="4"/>
      <c r="AD10" s="4"/>
      <c r="AE10" s="4"/>
      <c r="AF10" s="4"/>
      <c r="AG10" s="4"/>
      <c r="AH10" s="4"/>
      <c r="AI10" s="4"/>
      <c r="AJ10" s="4"/>
      <c r="AK10" s="4"/>
      <c r="AL10" s="4"/>
    </row>
    <row r="11" spans="1:39" ht="18" customHeight="1">
      <c r="A11" s="2"/>
      <c r="B11" s="2"/>
      <c r="C11" s="2"/>
      <c r="D11" s="2"/>
      <c r="E11" s="2"/>
      <c r="F11" s="2"/>
      <c r="G11" s="2"/>
      <c r="Z11" s="1" t="s">
        <v>143</v>
      </c>
      <c r="AA11" s="291">
        <f>IF(入力シート!C9=0,"",入力シート!C9)</f>
        <v>7308586</v>
      </c>
      <c r="AB11" s="291"/>
      <c r="AC11" s="291"/>
      <c r="AD11" s="291"/>
      <c r="AE11" s="291"/>
      <c r="AF11" s="291"/>
      <c r="AG11" s="291"/>
      <c r="AH11" s="291"/>
      <c r="AI11" s="291"/>
      <c r="AJ11" s="291"/>
      <c r="AK11" s="291"/>
      <c r="AL11" s="291"/>
    </row>
    <row r="12" spans="1:39" ht="18" customHeight="1">
      <c r="A12" s="2"/>
      <c r="B12" s="2"/>
      <c r="C12" s="2"/>
      <c r="D12" s="2"/>
      <c r="E12" s="2"/>
      <c r="F12" s="2"/>
      <c r="G12" s="2"/>
      <c r="T12" s="3" t="s">
        <v>9</v>
      </c>
      <c r="U12" s="3"/>
      <c r="V12" s="3"/>
      <c r="W12" s="3"/>
      <c r="X12" s="3"/>
      <c r="Y12" s="3"/>
      <c r="Z12" s="286" t="str">
        <f>入力シート!C10</f>
        <v>広島市中区国泰寺町一丁目６番３４号</v>
      </c>
      <c r="AA12" s="286"/>
      <c r="AB12" s="286"/>
      <c r="AC12" s="286"/>
      <c r="AD12" s="286"/>
      <c r="AE12" s="286"/>
      <c r="AF12" s="286"/>
      <c r="AG12" s="286"/>
      <c r="AH12" s="286"/>
      <c r="AI12" s="286"/>
      <c r="AJ12" s="286"/>
      <c r="AK12" s="286"/>
      <c r="AL12" s="286"/>
    </row>
    <row r="13" spans="1:39" ht="12" customHeight="1">
      <c r="A13" s="2"/>
      <c r="B13" s="2"/>
      <c r="C13" s="2"/>
      <c r="D13" s="2"/>
      <c r="E13" s="2"/>
      <c r="F13" s="2"/>
      <c r="G13" s="2"/>
      <c r="T13" s="4"/>
      <c r="U13" s="4"/>
      <c r="V13" s="4"/>
      <c r="W13" s="4"/>
      <c r="X13" s="4"/>
      <c r="Y13" s="4"/>
      <c r="Z13" s="4"/>
      <c r="AA13" s="4"/>
      <c r="AB13" s="4"/>
      <c r="AC13" s="4"/>
      <c r="AD13" s="4"/>
      <c r="AE13" s="4"/>
      <c r="AF13" s="4"/>
      <c r="AG13" s="4"/>
      <c r="AH13" s="4"/>
      <c r="AI13" s="4"/>
      <c r="AJ13" s="4"/>
      <c r="AK13" s="4"/>
      <c r="AL13" s="4"/>
    </row>
    <row r="14" spans="1:39" ht="18" customHeight="1">
      <c r="A14" s="2"/>
      <c r="B14" s="2"/>
      <c r="C14" s="2"/>
      <c r="D14" s="2"/>
      <c r="E14" s="2"/>
      <c r="F14" s="2"/>
      <c r="G14" s="2"/>
      <c r="T14" s="3" t="s">
        <v>10</v>
      </c>
      <c r="U14" s="3"/>
      <c r="V14" s="3"/>
      <c r="W14" s="3"/>
      <c r="X14" s="3"/>
      <c r="Y14" s="3"/>
      <c r="Z14" s="286" t="str">
        <f>入力シート!C11&amp;"　"&amp;入力シート!C12&amp;"　"&amp;入力シート!C13</f>
        <v>理事長　広島　太郎</v>
      </c>
      <c r="AA14" s="286"/>
      <c r="AB14" s="286"/>
      <c r="AC14" s="286"/>
      <c r="AD14" s="286"/>
      <c r="AE14" s="286"/>
      <c r="AF14" s="286"/>
      <c r="AG14" s="286"/>
      <c r="AH14" s="286"/>
      <c r="AI14" s="286"/>
      <c r="AJ14" s="286"/>
      <c r="AK14" s="286"/>
      <c r="AL14" s="286"/>
    </row>
    <row r="15" spans="1:39" ht="12" customHeight="1">
      <c r="A15" s="2"/>
      <c r="B15" s="2"/>
      <c r="C15" s="2"/>
      <c r="D15" s="2"/>
      <c r="E15" s="2"/>
      <c r="F15" s="2"/>
      <c r="G15" s="2"/>
      <c r="T15" s="4"/>
      <c r="U15" s="4"/>
      <c r="V15" s="4"/>
      <c r="W15" s="4"/>
      <c r="X15" s="4"/>
      <c r="Y15" s="4"/>
      <c r="Z15" s="4"/>
      <c r="AA15" s="4"/>
      <c r="AB15" s="4"/>
      <c r="AC15" s="4"/>
      <c r="AD15" s="4"/>
      <c r="AE15" s="4"/>
      <c r="AF15" s="4"/>
      <c r="AG15" s="4"/>
      <c r="AH15" s="4"/>
      <c r="AI15" s="4"/>
      <c r="AJ15" s="4"/>
      <c r="AK15" s="4"/>
      <c r="AL15" s="4"/>
    </row>
    <row r="16" spans="1:39" ht="18" customHeight="1">
      <c r="A16" s="2"/>
      <c r="B16" s="2"/>
      <c r="C16" s="2"/>
      <c r="D16" s="2"/>
      <c r="E16" s="2"/>
      <c r="F16" s="2"/>
      <c r="G16" s="2"/>
      <c r="T16" s="3" t="s">
        <v>11</v>
      </c>
      <c r="U16" s="3"/>
      <c r="V16" s="3"/>
      <c r="W16" s="3"/>
      <c r="X16" s="3"/>
      <c r="Y16" s="3"/>
      <c r="Z16" s="286" t="str">
        <f>入力シート!C16</f>
        <v>広島　花子</v>
      </c>
      <c r="AA16" s="287"/>
      <c r="AB16" s="287"/>
      <c r="AC16" s="287"/>
      <c r="AD16" s="287"/>
      <c r="AE16" s="287"/>
      <c r="AF16" s="287"/>
      <c r="AG16" s="287"/>
      <c r="AH16" s="287"/>
      <c r="AI16" s="287"/>
      <c r="AJ16" s="287"/>
      <c r="AK16" s="287"/>
      <c r="AL16" s="287"/>
    </row>
    <row r="17" spans="1:39" ht="12" customHeight="1">
      <c r="A17" s="2"/>
      <c r="B17" s="2"/>
      <c r="C17" s="2"/>
      <c r="D17" s="2"/>
      <c r="E17" s="2"/>
      <c r="F17" s="2"/>
      <c r="G17" s="2"/>
      <c r="T17" s="4"/>
      <c r="U17" s="4"/>
      <c r="V17" s="4"/>
      <c r="W17" s="4"/>
      <c r="X17" s="4"/>
      <c r="Y17" s="4"/>
      <c r="Z17" s="4"/>
      <c r="AA17" s="4"/>
      <c r="AB17" s="4"/>
      <c r="AC17" s="4"/>
      <c r="AD17" s="4"/>
      <c r="AE17" s="4"/>
      <c r="AF17" s="4"/>
      <c r="AG17" s="4"/>
      <c r="AH17" s="4"/>
      <c r="AI17" s="4"/>
      <c r="AJ17" s="4"/>
      <c r="AK17" s="4"/>
      <c r="AL17" s="4"/>
    </row>
    <row r="18" spans="1:39" ht="18" customHeight="1">
      <c r="A18" s="2"/>
      <c r="B18" s="2"/>
      <c r="C18" s="2"/>
      <c r="D18" s="2"/>
      <c r="E18" s="2"/>
      <c r="F18" s="2"/>
      <c r="G18" s="2"/>
      <c r="T18" s="3" t="s">
        <v>12</v>
      </c>
      <c r="U18" s="3"/>
      <c r="V18" s="3"/>
      <c r="W18" s="3"/>
      <c r="X18" s="3"/>
      <c r="Y18" s="3"/>
      <c r="Z18" s="286" t="str">
        <f>入力シート!C17</f>
        <v>082-504-2841</v>
      </c>
      <c r="AA18" s="287"/>
      <c r="AB18" s="287"/>
      <c r="AC18" s="287"/>
      <c r="AD18" s="287"/>
      <c r="AE18" s="287"/>
      <c r="AF18" s="287"/>
      <c r="AG18" s="287"/>
      <c r="AH18" s="287"/>
      <c r="AI18" s="287"/>
      <c r="AJ18" s="287"/>
      <c r="AK18" s="287"/>
      <c r="AL18" s="287"/>
    </row>
    <row r="19" spans="1:39" ht="12" customHeight="1">
      <c r="A19" s="2"/>
      <c r="B19" s="2"/>
      <c r="C19" s="2"/>
      <c r="D19" s="2"/>
      <c r="E19" s="2"/>
      <c r="F19" s="2"/>
      <c r="G19" s="2"/>
      <c r="T19" s="4"/>
      <c r="U19" s="4"/>
      <c r="V19" s="4"/>
      <c r="W19" s="4"/>
      <c r="X19" s="4"/>
      <c r="Y19" s="4"/>
      <c r="Z19" s="4"/>
      <c r="AA19" s="4"/>
      <c r="AB19" s="4"/>
      <c r="AC19" s="4"/>
      <c r="AD19" s="4"/>
      <c r="AE19" s="4"/>
      <c r="AF19" s="4"/>
      <c r="AG19" s="4"/>
      <c r="AH19" s="4"/>
      <c r="AI19" s="4"/>
      <c r="AJ19" s="4"/>
      <c r="AK19" s="4"/>
      <c r="AL19" s="4"/>
    </row>
    <row r="20" spans="1:39" ht="18" customHeight="1">
      <c r="A20" s="2"/>
      <c r="B20" s="2"/>
      <c r="C20" s="2"/>
      <c r="D20" s="2"/>
      <c r="E20" s="2"/>
      <c r="F20" s="2"/>
      <c r="G20" s="2"/>
    </row>
    <row r="21" spans="1:39" ht="18" customHeight="1">
      <c r="A21" s="2"/>
      <c r="B21" s="2"/>
      <c r="C21" s="2"/>
      <c r="D21" s="2"/>
      <c r="E21" s="2"/>
      <c r="F21" s="2"/>
      <c r="G21" s="2"/>
    </row>
    <row r="22" spans="1:39" ht="27" customHeight="1">
      <c r="A22" s="288" t="s">
        <v>142</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row>
    <row r="23" spans="1:39" ht="27" customHeight="1">
      <c r="A23" s="137" t="s">
        <v>15</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row>
    <row r="24" spans="1:39" ht="27" customHeight="1">
      <c r="A24" s="15">
        <v>1</v>
      </c>
      <c r="B24" s="16"/>
      <c r="C24" s="14" t="s">
        <v>62</v>
      </c>
      <c r="D24" s="16"/>
      <c r="E24" s="16"/>
      <c r="F24" s="16"/>
      <c r="G24" s="16"/>
      <c r="H24" s="16"/>
      <c r="I24" s="22"/>
      <c r="J24" s="22"/>
      <c r="K24" s="22"/>
      <c r="L24" s="139" t="s">
        <v>63</v>
      </c>
      <c r="M24" s="140"/>
      <c r="N24" s="140"/>
      <c r="O24" s="140"/>
      <c r="P24" s="140"/>
      <c r="Q24" s="141"/>
      <c r="R24" s="289">
        <f>'（入力は左のシートへ）別記様式第１号（申請書）'!AC24</f>
        <v>2445000</v>
      </c>
      <c r="S24" s="290"/>
      <c r="T24" s="290"/>
      <c r="U24" s="290"/>
      <c r="V24" s="290"/>
      <c r="W24" s="290"/>
      <c r="X24" s="290"/>
      <c r="Y24" s="290"/>
      <c r="Z24" s="290"/>
      <c r="AA24" s="290"/>
      <c r="AB24" s="290"/>
      <c r="AC24" s="140" t="s">
        <v>17</v>
      </c>
      <c r="AD24" s="141"/>
      <c r="AK24" s="16"/>
    </row>
    <row r="25" spans="1:39" ht="27" customHeight="1" thickBot="1">
      <c r="A25" s="15"/>
      <c r="B25" s="16"/>
      <c r="C25" s="14"/>
      <c r="D25" s="16"/>
      <c r="E25" s="16"/>
      <c r="F25" s="16"/>
      <c r="G25" s="16"/>
      <c r="H25" s="16"/>
      <c r="I25" s="22"/>
      <c r="J25" s="22"/>
      <c r="K25" s="22"/>
      <c r="L25" s="274" t="s">
        <v>64</v>
      </c>
      <c r="M25" s="275"/>
      <c r="N25" s="275"/>
      <c r="O25" s="275"/>
      <c r="P25" s="275"/>
      <c r="Q25" s="276"/>
      <c r="R25" s="277">
        <f>MIN(U29,R24)</f>
        <v>2445000</v>
      </c>
      <c r="S25" s="278"/>
      <c r="T25" s="278"/>
      <c r="U25" s="278"/>
      <c r="V25" s="278"/>
      <c r="W25" s="278"/>
      <c r="X25" s="278"/>
      <c r="Y25" s="278"/>
      <c r="Z25" s="278"/>
      <c r="AA25" s="278"/>
      <c r="AB25" s="278"/>
      <c r="AC25" s="275" t="s">
        <v>17</v>
      </c>
      <c r="AD25" s="276"/>
      <c r="AK25" s="16"/>
    </row>
    <row r="26" spans="1:39" ht="27" customHeight="1" thickTop="1">
      <c r="A26" s="15"/>
      <c r="B26" s="16"/>
      <c r="C26" s="14"/>
      <c r="D26" s="16"/>
      <c r="E26" s="16"/>
      <c r="F26" s="16"/>
      <c r="G26" s="16"/>
      <c r="H26" s="16"/>
      <c r="I26" s="22"/>
      <c r="J26" s="22"/>
      <c r="K26" s="22"/>
      <c r="L26" s="279" t="s">
        <v>175</v>
      </c>
      <c r="M26" s="280"/>
      <c r="N26" s="280"/>
      <c r="O26" s="280"/>
      <c r="P26" s="280"/>
      <c r="Q26" s="281"/>
      <c r="R26" s="282">
        <f>+R24-R25</f>
        <v>0</v>
      </c>
      <c r="S26" s="283"/>
      <c r="T26" s="283"/>
      <c r="U26" s="283"/>
      <c r="V26" s="283"/>
      <c r="W26" s="283"/>
      <c r="X26" s="283"/>
      <c r="Y26" s="283"/>
      <c r="Z26" s="283"/>
      <c r="AA26" s="283"/>
      <c r="AB26" s="283"/>
      <c r="AC26" s="280" t="s">
        <v>17</v>
      </c>
      <c r="AD26" s="281"/>
      <c r="AK26" s="16"/>
    </row>
    <row r="27" spans="1:39" ht="27" customHeight="1">
      <c r="A27" s="15">
        <v>2</v>
      </c>
      <c r="B27" s="25"/>
      <c r="C27" s="14" t="s">
        <v>65</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row>
    <row r="28" spans="1:39" s="24" customFormat="1" ht="22.5" customHeight="1">
      <c r="B28" s="132" t="s">
        <v>24</v>
      </c>
      <c r="C28" s="132"/>
      <c r="D28" s="132"/>
      <c r="E28" s="132"/>
      <c r="F28" s="132"/>
      <c r="G28" s="132"/>
      <c r="H28" s="132"/>
      <c r="I28" s="132" t="s">
        <v>25</v>
      </c>
      <c r="J28" s="132"/>
      <c r="K28" s="132"/>
      <c r="L28" s="132"/>
      <c r="M28" s="132"/>
      <c r="N28" s="132"/>
      <c r="O28" s="132"/>
      <c r="P28" s="132" t="s">
        <v>66</v>
      </c>
      <c r="Q28" s="132"/>
      <c r="R28" s="132"/>
      <c r="S28" s="132"/>
      <c r="T28" s="284"/>
      <c r="U28" s="285" t="s">
        <v>67</v>
      </c>
      <c r="V28" s="132"/>
      <c r="W28" s="132"/>
      <c r="X28" s="132"/>
      <c r="Y28" s="132"/>
      <c r="Z28" s="132" t="s">
        <v>141</v>
      </c>
      <c r="AA28" s="132"/>
      <c r="AB28" s="132"/>
      <c r="AC28" s="132"/>
      <c r="AD28" s="132"/>
      <c r="AE28" s="132"/>
      <c r="AF28" s="132"/>
      <c r="AG28" s="132" t="s">
        <v>140</v>
      </c>
      <c r="AH28" s="132"/>
      <c r="AI28" s="132"/>
      <c r="AJ28" s="132"/>
      <c r="AK28" s="132"/>
      <c r="AL28" s="132"/>
      <c r="AM28" s="132"/>
    </row>
    <row r="29" spans="1:39" s="24" customFormat="1" ht="24.75" customHeight="1">
      <c r="B29" s="133" t="s">
        <v>29</v>
      </c>
      <c r="C29" s="133"/>
      <c r="D29" s="133"/>
      <c r="E29" s="133"/>
      <c r="F29" s="133"/>
      <c r="G29" s="133"/>
      <c r="H29" s="133"/>
      <c r="I29" s="133"/>
      <c r="J29" s="133"/>
      <c r="K29" s="133"/>
      <c r="L29" s="133"/>
      <c r="M29" s="133"/>
      <c r="N29" s="133"/>
      <c r="O29" s="133"/>
      <c r="P29" s="131">
        <f>R24</f>
        <v>2445000</v>
      </c>
      <c r="Q29" s="131"/>
      <c r="R29" s="131"/>
      <c r="S29" s="131"/>
      <c r="T29" s="270"/>
      <c r="U29" s="271">
        <f>'実績報告書（４精算額一覧）'!G46</f>
        <v>2445000</v>
      </c>
      <c r="V29" s="272"/>
      <c r="W29" s="272"/>
      <c r="X29" s="272"/>
      <c r="Y29" s="272"/>
      <c r="Z29" s="133"/>
      <c r="AA29" s="133"/>
      <c r="AB29" s="133"/>
      <c r="AC29" s="133"/>
      <c r="AD29" s="133"/>
      <c r="AE29" s="133"/>
      <c r="AF29" s="133"/>
      <c r="AG29" s="273" t="s">
        <v>30</v>
      </c>
      <c r="AH29" s="273"/>
      <c r="AI29" s="273"/>
      <c r="AJ29" s="273"/>
      <c r="AK29" s="273"/>
      <c r="AL29" s="273"/>
      <c r="AM29" s="273"/>
    </row>
    <row r="30" spans="1:39" s="24" customFormat="1" ht="24.75" hidden="1" customHeight="1">
      <c r="B30" s="265"/>
      <c r="C30" s="266"/>
      <c r="D30" s="266"/>
      <c r="E30" s="266"/>
      <c r="F30" s="266"/>
      <c r="G30" s="266"/>
      <c r="H30" s="266"/>
      <c r="I30" s="266"/>
      <c r="J30" s="266"/>
      <c r="K30" s="266"/>
      <c r="L30" s="266"/>
      <c r="M30" s="266"/>
      <c r="N30" s="266"/>
      <c r="O30" s="266"/>
      <c r="P30" s="267"/>
      <c r="Q30" s="267"/>
      <c r="R30" s="267"/>
      <c r="S30" s="267"/>
      <c r="T30" s="268"/>
      <c r="U30" s="269"/>
      <c r="V30" s="267"/>
      <c r="W30" s="267"/>
      <c r="X30" s="267"/>
      <c r="Y30" s="267"/>
      <c r="Z30" s="266"/>
      <c r="AA30" s="266"/>
      <c r="AB30" s="266"/>
      <c r="AC30" s="266"/>
      <c r="AD30" s="266"/>
      <c r="AE30" s="266"/>
      <c r="AF30" s="266"/>
      <c r="AG30" s="254" t="str">
        <f>IF('[2]別記様式第１号（申請書）'!AG30:AM30=0,"",'[2]別記様式第１号（申請書）'!AG30:AM30)</f>
        <v/>
      </c>
      <c r="AH30" s="255"/>
      <c r="AI30" s="255"/>
      <c r="AJ30" s="255"/>
      <c r="AK30" s="255"/>
      <c r="AL30" s="255"/>
      <c r="AM30" s="256"/>
    </row>
    <row r="31" spans="1:39" s="24" customFormat="1" ht="24.75" hidden="1" customHeight="1" thickBot="1">
      <c r="B31" s="257" t="str">
        <f>IF('[2]別記様式第１号（申請書）'!B31:H31=0,"",'[2]別記様式第１号（申請書）'!B31:H31)</f>
        <v/>
      </c>
      <c r="C31" s="258"/>
      <c r="D31" s="258"/>
      <c r="E31" s="258"/>
      <c r="F31" s="258"/>
      <c r="G31" s="258"/>
      <c r="H31" s="259"/>
      <c r="I31" s="260"/>
      <c r="J31" s="258"/>
      <c r="K31" s="258"/>
      <c r="L31" s="258"/>
      <c r="M31" s="258"/>
      <c r="N31" s="258"/>
      <c r="O31" s="259"/>
      <c r="P31" s="261"/>
      <c r="Q31" s="261"/>
      <c r="R31" s="261"/>
      <c r="S31" s="261"/>
      <c r="T31" s="262"/>
      <c r="U31" s="263"/>
      <c r="V31" s="261"/>
      <c r="W31" s="261"/>
      <c r="X31" s="261"/>
      <c r="Y31" s="261"/>
      <c r="Z31" s="260"/>
      <c r="AA31" s="258"/>
      <c r="AB31" s="258"/>
      <c r="AC31" s="258"/>
      <c r="AD31" s="258"/>
      <c r="AE31" s="258"/>
      <c r="AF31" s="259"/>
      <c r="AG31" s="260" t="str">
        <f>IF('[2]別記様式第１号（申請書）'!AG31:AM31=0,"",'[2]別記様式第１号（申請書）'!AG31:AM31)</f>
        <v/>
      </c>
      <c r="AH31" s="258"/>
      <c r="AI31" s="258"/>
      <c r="AJ31" s="258"/>
      <c r="AK31" s="258"/>
      <c r="AL31" s="258"/>
      <c r="AM31" s="264"/>
    </row>
    <row r="32" spans="1:39" s="24" customFormat="1" ht="22.5" hidden="1" customHeight="1" thickTop="1" thickBot="1">
      <c r="B32" s="248" t="s">
        <v>139</v>
      </c>
      <c r="C32" s="249"/>
      <c r="D32" s="249"/>
      <c r="E32" s="249"/>
      <c r="F32" s="249"/>
      <c r="G32" s="249"/>
      <c r="H32" s="249"/>
      <c r="I32" s="249"/>
      <c r="J32" s="249"/>
      <c r="K32" s="249"/>
      <c r="L32" s="249"/>
      <c r="M32" s="249"/>
      <c r="N32" s="249"/>
      <c r="O32" s="249"/>
      <c r="P32" s="250">
        <f>SUM(P29:T31)</f>
        <v>2445000</v>
      </c>
      <c r="Q32" s="250"/>
      <c r="R32" s="250"/>
      <c r="S32" s="250"/>
      <c r="T32" s="250"/>
      <c r="U32" s="250">
        <f>SUM(U29:Y31)</f>
        <v>2445000</v>
      </c>
      <c r="V32" s="250"/>
      <c r="W32" s="250"/>
      <c r="X32" s="250"/>
      <c r="Y32" s="250"/>
      <c r="Z32" s="249" t="s">
        <v>138</v>
      </c>
      <c r="AA32" s="249"/>
      <c r="AB32" s="249"/>
      <c r="AC32" s="249"/>
      <c r="AD32" s="249"/>
      <c r="AE32" s="249"/>
      <c r="AF32" s="249"/>
      <c r="AG32" s="249"/>
      <c r="AH32" s="249"/>
      <c r="AI32" s="249"/>
      <c r="AJ32" s="249"/>
      <c r="AK32" s="249"/>
      <c r="AL32" s="249"/>
      <c r="AM32" s="251"/>
    </row>
    <row r="33" spans="1:39" s="24" customFormat="1" ht="33" customHeight="1">
      <c r="B33" s="252" t="s">
        <v>68</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row>
    <row r="34" spans="1:39" ht="19.5" customHeight="1">
      <c r="A34" s="15">
        <v>3</v>
      </c>
      <c r="B34" s="25"/>
      <c r="C34" s="14" t="s">
        <v>69</v>
      </c>
      <c r="D34" s="25"/>
      <c r="E34" s="25"/>
      <c r="F34" s="25"/>
      <c r="G34" s="25"/>
      <c r="H34" s="25"/>
      <c r="I34" s="25"/>
      <c r="J34" s="25"/>
      <c r="K34" s="25"/>
      <c r="L34" s="25"/>
      <c r="M34" s="25"/>
      <c r="N34" s="25"/>
      <c r="O34" s="25"/>
      <c r="P34" s="25"/>
      <c r="Q34" s="25"/>
      <c r="R34" s="16"/>
      <c r="S34" s="16"/>
      <c r="T34" s="16"/>
      <c r="U34" s="16"/>
      <c r="V34" s="16"/>
      <c r="W34" s="16"/>
      <c r="X34" s="26"/>
      <c r="Y34" s="26"/>
      <c r="Z34" s="26"/>
      <c r="AA34" s="26"/>
      <c r="AB34" s="26"/>
      <c r="AC34" s="26"/>
      <c r="AD34" s="26"/>
      <c r="AE34" s="26"/>
      <c r="AF34" s="26"/>
      <c r="AG34" s="26"/>
      <c r="AH34" s="26"/>
      <c r="AI34" s="16"/>
      <c r="AJ34" s="16"/>
      <c r="AK34" s="25"/>
      <c r="AL34" s="25"/>
      <c r="AM34" s="25"/>
    </row>
    <row r="35" spans="1:39" ht="15.75" customHeight="1">
      <c r="A35" s="25"/>
      <c r="B35" s="32" t="s">
        <v>230</v>
      </c>
      <c r="C35" s="23" t="s">
        <v>172</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row>
    <row r="36" spans="1:39" ht="40.5" customHeight="1">
      <c r="A36" s="15"/>
      <c r="B36" s="79">
        <v>1</v>
      </c>
      <c r="C36" s="244" t="s">
        <v>145</v>
      </c>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5"/>
    </row>
    <row r="37" spans="1:39" ht="40.5" customHeight="1">
      <c r="A37" s="15"/>
      <c r="B37" s="79">
        <v>2</v>
      </c>
      <c r="C37" s="244" t="s">
        <v>213</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5"/>
    </row>
    <row r="38" spans="1:39" ht="40.5" customHeight="1">
      <c r="A38" s="15"/>
      <c r="B38" s="79">
        <v>3</v>
      </c>
      <c r="C38" s="246" t="s">
        <v>214</v>
      </c>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7"/>
    </row>
    <row r="39" spans="1:39" ht="12" customHeight="1">
      <c r="A39" s="25"/>
      <c r="B39" s="25"/>
      <c r="C39" s="2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1" spans="1:39">
      <c r="B41" s="7"/>
    </row>
  </sheetData>
  <sheetProtection algorithmName="SHA-512" hashValue="DG89qeTugLuJcnv54SnMleH/P33Cw1KWsQFSXEjG2LH463Re3ENo3xuv2rz3Hn7vZd8Sdu9EI5a5Y14z59M0Fw==" saltValue="idoWEwewOyRuPQDRuTQ1xw==" spinCount="100000" sheet="1" selectLockedCells="1"/>
  <mergeCells count="56">
    <mergeCell ref="AK1:AM1"/>
    <mergeCell ref="A3:AM3"/>
    <mergeCell ref="A4:AM4"/>
    <mergeCell ref="AD6:AE6"/>
    <mergeCell ref="AG6:AH6"/>
    <mergeCell ref="AJ6:AK6"/>
    <mergeCell ref="A7:I7"/>
    <mergeCell ref="Z9:AL9"/>
    <mergeCell ref="Z12:AL12"/>
    <mergeCell ref="Z14:AL14"/>
    <mergeCell ref="Z16:AL16"/>
    <mergeCell ref="AA11:AL11"/>
    <mergeCell ref="Z18:AL18"/>
    <mergeCell ref="A22:AM22"/>
    <mergeCell ref="A23:AM23"/>
    <mergeCell ref="L24:Q24"/>
    <mergeCell ref="R24:AB24"/>
    <mergeCell ref="AC24:AD24"/>
    <mergeCell ref="L25:Q25"/>
    <mergeCell ref="R25:AB25"/>
    <mergeCell ref="L26:Q26"/>
    <mergeCell ref="R26:AB26"/>
    <mergeCell ref="B28:H28"/>
    <mergeCell ref="I28:O28"/>
    <mergeCell ref="P28:T28"/>
    <mergeCell ref="U28:Y28"/>
    <mergeCell ref="Z28:AF28"/>
    <mergeCell ref="AC25:AD25"/>
    <mergeCell ref="AC26:AD26"/>
    <mergeCell ref="AG28:AM28"/>
    <mergeCell ref="B29:H29"/>
    <mergeCell ref="I29:O29"/>
    <mergeCell ref="P29:T29"/>
    <mergeCell ref="U29:Y29"/>
    <mergeCell ref="Z29:AF29"/>
    <mergeCell ref="AG29:AM29"/>
    <mergeCell ref="AG30:AM30"/>
    <mergeCell ref="B31:H31"/>
    <mergeCell ref="I31:O31"/>
    <mergeCell ref="P31:T31"/>
    <mergeCell ref="U31:Y31"/>
    <mergeCell ref="Z31:AF31"/>
    <mergeCell ref="AG31:AM31"/>
    <mergeCell ref="B30:H30"/>
    <mergeCell ref="I30:O30"/>
    <mergeCell ref="P30:T30"/>
    <mergeCell ref="U30:Y30"/>
    <mergeCell ref="Z30:AF30"/>
    <mergeCell ref="C37:AM37"/>
    <mergeCell ref="C38:AM38"/>
    <mergeCell ref="B32:O32"/>
    <mergeCell ref="P32:T32"/>
    <mergeCell ref="U32:Y32"/>
    <mergeCell ref="Z32:AM32"/>
    <mergeCell ref="B33:AM33"/>
    <mergeCell ref="C36:AM36"/>
  </mergeCells>
  <phoneticPr fontId="6"/>
  <conditionalFormatting sqref="P30:T31">
    <cfRule type="expression" dxfId="10" priority="4">
      <formula>IF(OR(B30&lt;&gt;"",I30&lt;&gt;""),TRUE)</formula>
    </cfRule>
  </conditionalFormatting>
  <conditionalFormatting sqref="U30:Y31">
    <cfRule type="expression" dxfId="9" priority="3">
      <formula>IF(OR(AG30&lt;&gt;"",Z30&lt;&gt;""),TRUE)</formula>
    </cfRule>
  </conditionalFormatting>
  <conditionalFormatting sqref="B30:H31">
    <cfRule type="expression" dxfId="8" priority="2">
      <formula>IF(OR(I30&lt;&gt;"",P30&lt;&gt;""),TRUE)</formula>
    </cfRule>
  </conditionalFormatting>
  <conditionalFormatting sqref="AG30:AM31">
    <cfRule type="expression" dxfId="7" priority="1">
      <formula>IF(OR(Z30&lt;&gt;"",U30&lt;&gt;""),TRUE)</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定義!$D$5:$D$6</xm:f>
          </x14:formula1>
          <xm:sqref>B35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I64"/>
  <sheetViews>
    <sheetView view="pageBreakPreview" zoomScale="110" zoomScaleNormal="100" zoomScaleSheetLayoutView="110" workbookViewId="0">
      <selection activeCell="F10" sqref="F10"/>
    </sheetView>
  </sheetViews>
  <sheetFormatPr defaultColWidth="2.25" defaultRowHeight="13.5"/>
  <cols>
    <col min="1" max="1" width="3.125" style="99" customWidth="1"/>
    <col min="2" max="2" width="9.75" style="99" customWidth="1"/>
    <col min="3" max="4" width="18.75" style="99" customWidth="1"/>
    <col min="5" max="5" width="10.375" style="99" customWidth="1"/>
    <col min="6" max="6" width="10.125" style="99" customWidth="1"/>
    <col min="7" max="7" width="4" style="99" customWidth="1"/>
    <col min="8" max="8" width="9.625" style="99" customWidth="1"/>
    <col min="9" max="9" width="18.5" style="99" customWidth="1"/>
    <col min="10" max="16384" width="2.25" style="92"/>
  </cols>
  <sheetData>
    <row r="2" spans="1:9" ht="33" customHeight="1">
      <c r="A2" s="92" t="s">
        <v>71</v>
      </c>
      <c r="B2" s="92"/>
      <c r="C2" s="92"/>
      <c r="D2" s="92"/>
      <c r="E2" s="92"/>
      <c r="F2" s="92"/>
      <c r="G2" s="92"/>
      <c r="H2" s="92"/>
      <c r="I2" s="92"/>
    </row>
    <row r="3" spans="1:9" ht="42.75" customHeight="1">
      <c r="A3" s="94" t="s">
        <v>137</v>
      </c>
      <c r="B3" s="95" t="s">
        <v>44</v>
      </c>
      <c r="C3" s="96" t="s">
        <v>45</v>
      </c>
      <c r="D3" s="96" t="s">
        <v>46</v>
      </c>
      <c r="E3" s="95" t="s">
        <v>47</v>
      </c>
      <c r="F3" s="95" t="s">
        <v>48</v>
      </c>
      <c r="G3" s="96" t="s">
        <v>49</v>
      </c>
      <c r="H3" s="102" t="s">
        <v>72</v>
      </c>
      <c r="I3" s="95" t="s">
        <v>51</v>
      </c>
    </row>
    <row r="4" spans="1:9" ht="14.25" customHeight="1">
      <c r="A4" s="91">
        <v>1</v>
      </c>
      <c r="B4" s="103">
        <f>'申請書（6申請額一覧、7利用者負担一覧表） '!B4</f>
        <v>3410187888</v>
      </c>
      <c r="C4" s="103" t="str">
        <f>'申請書（6申請額一覧、7利用者負担一覧表） '!D4</f>
        <v>生活介護事業所　広島</v>
      </c>
      <c r="D4" s="103" t="str">
        <f>'申請書（6申請額一覧、7利用者負担一覧表） '!G4</f>
        <v>生活介護</v>
      </c>
      <c r="E4" s="104">
        <f>'申請書（6申請額一覧、7利用者負担一覧表） '!I4</f>
        <v>400</v>
      </c>
      <c r="F4" s="31">
        <f>'申請書（6申請額一覧、7利用者負担一覧表） '!L4</f>
        <v>0</v>
      </c>
      <c r="G4" s="105" t="str">
        <f>IFERROR(VLOOKUP(D4,定義!$A$1:$B$19,2,FALSE),"")</f>
        <v>通所</v>
      </c>
      <c r="H4" s="104">
        <f>IF(G4="入所",ROUNDDOWN(42000*E4*(12-F4)/360,-3),ROUNDDOWN(14000*E4*(12-F4)/360,-3))</f>
        <v>186000</v>
      </c>
      <c r="I4" s="33"/>
    </row>
    <row r="5" spans="1:9" ht="14.25" customHeight="1">
      <c r="A5" s="91">
        <v>2</v>
      </c>
      <c r="B5" s="103">
        <f>'申請書（6申請額一覧、7利用者負担一覧表） '!B5</f>
        <v>3410264458</v>
      </c>
      <c r="C5" s="103" t="str">
        <f>'申請書（6申請額一覧、7利用者負担一覧表） '!D5</f>
        <v>ワーク広島</v>
      </c>
      <c r="D5" s="103" t="str">
        <f>'申請書（6申請額一覧、7利用者負担一覧表） '!G5</f>
        <v>就労継続支援B型</v>
      </c>
      <c r="E5" s="104">
        <f>'申請書（6申請額一覧、7利用者負担一覧表） '!I5</f>
        <v>400</v>
      </c>
      <c r="F5" s="31">
        <f>'申請書（6申請額一覧、7利用者負担一覧表） '!L5</f>
        <v>0</v>
      </c>
      <c r="G5" s="105" t="str">
        <f>IFERROR(VLOOKUP(D5,定義!$A$1:$B$19,2,FALSE),"")</f>
        <v>通所</v>
      </c>
      <c r="H5" s="104">
        <f t="shared" ref="H5:H43" si="0">IF(G5="入所",ROUNDDOWN(42000*E5*(12-F5)/360,-3),ROUNDDOWN(14000*E5*(12-F5)/360,-3))</f>
        <v>186000</v>
      </c>
      <c r="I5" s="33">
        <f>'申請書（6申請額一覧、7利用者負担一覧表） '!S5</f>
        <v>0</v>
      </c>
    </row>
    <row r="6" spans="1:9" ht="14.25" customHeight="1">
      <c r="A6" s="91">
        <v>3</v>
      </c>
      <c r="B6" s="103">
        <f>'申請書（6申請額一覧、7利用者負担一覧表） '!B6</f>
        <v>3450163255</v>
      </c>
      <c r="C6" s="103" t="str">
        <f>'申請書（6申請額一覧、7利用者負担一覧表） '!D6</f>
        <v>放課後等デイサービス　広島</v>
      </c>
      <c r="D6" s="103" t="str">
        <f>'申請書（6申請額一覧、7利用者負担一覧表） '!G6</f>
        <v>放課後等デイサービス</v>
      </c>
      <c r="E6" s="104">
        <f>'申請書（6申請額一覧、7利用者負担一覧表） '!I6</f>
        <v>200</v>
      </c>
      <c r="F6" s="31">
        <f>'申請書（6申請額一覧、7利用者負担一覧表） '!L6</f>
        <v>0</v>
      </c>
      <c r="G6" s="105" t="str">
        <f>IFERROR(VLOOKUP(D6,定義!$A$1:$B$19,2,FALSE),"")</f>
        <v>通所</v>
      </c>
      <c r="H6" s="104">
        <f t="shared" si="0"/>
        <v>93000</v>
      </c>
      <c r="I6" s="33">
        <f>'申請書（6申請額一覧、7利用者負担一覧表） '!S6</f>
        <v>0</v>
      </c>
    </row>
    <row r="7" spans="1:9" ht="14.25" customHeight="1">
      <c r="A7" s="91">
        <v>4</v>
      </c>
      <c r="B7" s="103">
        <f>'申請書（6申請額一覧、7利用者負担一覧表） '!B7</f>
        <v>0</v>
      </c>
      <c r="C7" s="103">
        <f>'申請書（6申請額一覧、7利用者負担一覧表） '!D7</f>
        <v>0</v>
      </c>
      <c r="D7" s="103">
        <f>'申請書（6申請額一覧、7利用者負担一覧表） '!G7</f>
        <v>0</v>
      </c>
      <c r="E7" s="104">
        <f>'申請書（6申請額一覧、7利用者負担一覧表） '!I7</f>
        <v>0</v>
      </c>
      <c r="F7" s="31">
        <f>'申請書（6申請額一覧、7利用者負担一覧表） '!L7</f>
        <v>0</v>
      </c>
      <c r="G7" s="105" t="str">
        <f>IFERROR(VLOOKUP(D7,定義!$A$1:$B$19,2,FALSE),"")</f>
        <v/>
      </c>
      <c r="H7" s="104">
        <f t="shared" si="0"/>
        <v>0</v>
      </c>
      <c r="I7" s="33">
        <f>'申請書（6申請額一覧、7利用者負担一覧表） '!S7</f>
        <v>0</v>
      </c>
    </row>
    <row r="8" spans="1:9" ht="14.25" customHeight="1">
      <c r="A8" s="91">
        <v>5</v>
      </c>
      <c r="B8" s="103">
        <f>'申請書（6申請額一覧、7利用者負担一覧表） '!B8</f>
        <v>0</v>
      </c>
      <c r="C8" s="103">
        <f>'申請書（6申請額一覧、7利用者負担一覧表） '!D8</f>
        <v>0</v>
      </c>
      <c r="D8" s="103">
        <f>'申請書（6申請額一覧、7利用者負担一覧表） '!G8</f>
        <v>0</v>
      </c>
      <c r="E8" s="104">
        <f>'申請書（6申請額一覧、7利用者負担一覧表） '!I8</f>
        <v>0</v>
      </c>
      <c r="F8" s="31">
        <f>'申請書（6申請額一覧、7利用者負担一覧表） '!L8</f>
        <v>0</v>
      </c>
      <c r="G8" s="105" t="str">
        <f>IFERROR(VLOOKUP(D8,定義!$A$1:$B$19,2,FALSE),"")</f>
        <v/>
      </c>
      <c r="H8" s="104">
        <f t="shared" si="0"/>
        <v>0</v>
      </c>
      <c r="I8" s="33">
        <f>'申請書（6申請額一覧、7利用者負担一覧表） '!S8</f>
        <v>0</v>
      </c>
    </row>
    <row r="9" spans="1:9" ht="14.25" customHeight="1">
      <c r="A9" s="91">
        <v>6</v>
      </c>
      <c r="B9" s="103">
        <f>'申請書（6申請額一覧、7利用者負担一覧表） '!B9</f>
        <v>3410156789</v>
      </c>
      <c r="C9" s="103" t="str">
        <f>'申請書（6申請額一覧、7利用者負担一覧表） '!D9</f>
        <v>広島障害者支援施設</v>
      </c>
      <c r="D9" s="103" t="str">
        <f>'申請書（6申請額一覧、7利用者負担一覧表） '!G9</f>
        <v>障害者支援施設</v>
      </c>
      <c r="E9" s="104">
        <f>'申請書（6申請額一覧、7利用者負担一覧表） '!I9</f>
        <v>1000</v>
      </c>
      <c r="F9" s="31">
        <f>'申請書（6申請額一覧、7利用者負担一覧表） '!L9</f>
        <v>0</v>
      </c>
      <c r="G9" s="105" t="str">
        <f>IFERROR(VLOOKUP(D9,定義!$A$1:$B$19,2,FALSE),"")</f>
        <v>入所</v>
      </c>
      <c r="H9" s="104">
        <f t="shared" si="0"/>
        <v>1400000</v>
      </c>
      <c r="I9" s="33">
        <f>'申請書（6申請額一覧、7利用者負担一覧表） '!S9</f>
        <v>0</v>
      </c>
    </row>
    <row r="10" spans="1:9" ht="14.25" customHeight="1">
      <c r="A10" s="91">
        <v>7</v>
      </c>
      <c r="B10" s="103">
        <f>'申請書（6申請額一覧、7利用者負担一覧表） '!B10</f>
        <v>3410222222</v>
      </c>
      <c r="C10" s="103" t="str">
        <f>'申請書（6申請額一覧、7利用者負担一覧表） '!D10</f>
        <v>広島生活介護事業所</v>
      </c>
      <c r="D10" s="103" t="str">
        <f>'申請書（6申請額一覧、7利用者負担一覧表） '!G10</f>
        <v>生活介護</v>
      </c>
      <c r="E10" s="104">
        <f>'申請書（6申請額一覧、7利用者負担一覧表） '!I10</f>
        <v>800</v>
      </c>
      <c r="F10" s="31">
        <f>'申請書（6申請額一覧、7利用者負担一覧表） '!L10</f>
        <v>11</v>
      </c>
      <c r="G10" s="105" t="str">
        <f>IFERROR(VLOOKUP(D10,定義!$A$1:$B$19,2,FALSE),"")</f>
        <v>通所</v>
      </c>
      <c r="H10" s="104">
        <f t="shared" si="0"/>
        <v>31000</v>
      </c>
      <c r="I10" s="33" t="str">
        <f>'申請書（6申請額一覧、7利用者負担一覧表） '!S10</f>
        <v>5/1開始</v>
      </c>
    </row>
    <row r="11" spans="1:9" ht="14.25" customHeight="1">
      <c r="A11" s="91">
        <v>8</v>
      </c>
      <c r="B11" s="103">
        <f>'申請書（6申請額一覧、7利用者負担一覧表） '!B11</f>
        <v>3410222222</v>
      </c>
      <c r="C11" s="103" t="str">
        <f>'申請書（6申請額一覧、7利用者負担一覧表） '!D11</f>
        <v>広島短期入所事業所</v>
      </c>
      <c r="D11" s="103" t="str">
        <f>'申請書（6申請額一覧、7利用者負担一覧表） '!G11</f>
        <v>短期入所</v>
      </c>
      <c r="E11" s="104">
        <f>'申請書（6申請額一覧、7利用者負担一覧表） '!I11</f>
        <v>180</v>
      </c>
      <c r="F11" s="31">
        <f>'申請書（6申請額一覧、7利用者負担一覧表） '!L11</f>
        <v>0</v>
      </c>
      <c r="G11" s="105" t="str">
        <f>IFERROR(VLOOKUP(D11,定義!$A$1:$B$19,2,FALSE),"")</f>
        <v>通所</v>
      </c>
      <c r="H11" s="104">
        <f t="shared" si="0"/>
        <v>84000</v>
      </c>
      <c r="I11" s="33">
        <f>'申請書（6申請額一覧、7利用者負担一覧表） '!S11</f>
        <v>0</v>
      </c>
    </row>
    <row r="12" spans="1:9" ht="14.25" customHeight="1">
      <c r="A12" s="91">
        <v>9</v>
      </c>
      <c r="B12" s="103">
        <f>'申請書（6申請額一覧、7利用者負担一覧表） '!B12</f>
        <v>0</v>
      </c>
      <c r="C12" s="103">
        <f>'申請書（6申請額一覧、7利用者負担一覧表） '!D12</f>
        <v>0</v>
      </c>
      <c r="D12" s="103">
        <f>'申請書（6申請額一覧、7利用者負担一覧表） '!G12</f>
        <v>0</v>
      </c>
      <c r="E12" s="104">
        <f>'申請書（6申請額一覧、7利用者負担一覧表） '!I12</f>
        <v>0</v>
      </c>
      <c r="F12" s="31">
        <f>'申請書（6申請額一覧、7利用者負担一覧表） '!L12</f>
        <v>0</v>
      </c>
      <c r="G12" s="105" t="str">
        <f>IFERROR(VLOOKUP(D12,定義!$A$1:$B$19,2,FALSE),"")</f>
        <v/>
      </c>
      <c r="H12" s="104">
        <f t="shared" si="0"/>
        <v>0</v>
      </c>
      <c r="I12" s="33">
        <f>'申請書（6申請額一覧、7利用者負担一覧表） '!S12</f>
        <v>0</v>
      </c>
    </row>
    <row r="13" spans="1:9" ht="14.25" customHeight="1">
      <c r="A13" s="91">
        <v>10</v>
      </c>
      <c r="B13" s="103">
        <f>'申請書（6申請額一覧、7利用者負担一覧表） '!B13</f>
        <v>0</v>
      </c>
      <c r="C13" s="103">
        <f>'申請書（6申請額一覧、7利用者負担一覧表） '!D13</f>
        <v>0</v>
      </c>
      <c r="D13" s="103">
        <f>'申請書（6申請額一覧、7利用者負担一覧表） '!G13</f>
        <v>0</v>
      </c>
      <c r="E13" s="104">
        <f>'申請書（6申請額一覧、7利用者負担一覧表） '!I13</f>
        <v>0</v>
      </c>
      <c r="F13" s="31">
        <f>'申請書（6申請額一覧、7利用者負担一覧表） '!L13</f>
        <v>0</v>
      </c>
      <c r="G13" s="105" t="str">
        <f>IFERROR(VLOOKUP(D13,定義!$A$1:$B$19,2,FALSE),"")</f>
        <v/>
      </c>
      <c r="H13" s="104">
        <f>IF(G13="入所",ROUNDDOWN(42000*E13*(12-F13)/360,-3),ROUNDDOWN(14000*E13*(12-F13)/360,-3))</f>
        <v>0</v>
      </c>
      <c r="I13" s="33">
        <f>'申請書（6申請額一覧、7利用者負担一覧表） '!S13</f>
        <v>0</v>
      </c>
    </row>
    <row r="14" spans="1:9" ht="14.25" customHeight="1">
      <c r="A14" s="91">
        <v>11</v>
      </c>
      <c r="B14" s="103">
        <f>'申請書（6申請額一覧、7利用者負担一覧表） '!B14</f>
        <v>3410198565</v>
      </c>
      <c r="C14" s="103" t="str">
        <f>'申請書（6申請額一覧、7利用者負担一覧表） '!D14</f>
        <v>作業所　広島</v>
      </c>
      <c r="D14" s="103" t="str">
        <f>'申請書（6申請額一覧、7利用者負担一覧表） '!G14</f>
        <v>生活介護</v>
      </c>
      <c r="E14" s="104">
        <f>'申請書（6申請額一覧、7利用者負担一覧表） '!I14</f>
        <v>300</v>
      </c>
      <c r="F14" s="31">
        <f>'申請書（6申請額一覧、7利用者負担一覧表） '!L14</f>
        <v>0</v>
      </c>
      <c r="G14" s="105" t="str">
        <f>IFERROR(VLOOKUP(D14,定義!$A$1:$B$19,2,FALSE),"")</f>
        <v>通所</v>
      </c>
      <c r="H14" s="104">
        <f t="shared" si="0"/>
        <v>140000</v>
      </c>
      <c r="I14" s="33">
        <f>'申請書（6申請額一覧、7利用者負担一覧表） '!S14</f>
        <v>0</v>
      </c>
    </row>
    <row r="15" spans="1:9" ht="14.25" customHeight="1">
      <c r="A15" s="91">
        <v>12</v>
      </c>
      <c r="B15" s="103">
        <f>'申請書（6申請額一覧、7利用者負担一覧表） '!B15</f>
        <v>3410198565</v>
      </c>
      <c r="C15" s="103" t="str">
        <f>'申請書（6申請額一覧、7利用者負担一覧表） '!D15</f>
        <v>作業所　広島</v>
      </c>
      <c r="D15" s="103" t="str">
        <f>'申請書（6申請額一覧、7利用者負担一覧表） '!G15</f>
        <v>就労継続支援B型</v>
      </c>
      <c r="E15" s="104">
        <f>'申請書（6申請額一覧、7利用者負担一覧表） '!I15</f>
        <v>400</v>
      </c>
      <c r="F15" s="31">
        <f>'申請書（6申請額一覧、7利用者負担一覧表） '!L15</f>
        <v>0</v>
      </c>
      <c r="G15" s="105" t="str">
        <f>IFERROR(VLOOKUP(D15,定義!$A$1:$B$19,2,FALSE),"")</f>
        <v>通所</v>
      </c>
      <c r="H15" s="104">
        <f t="shared" si="0"/>
        <v>186000</v>
      </c>
      <c r="I15" s="33">
        <f>'申請書（6申請額一覧、7利用者負担一覧表） '!S15</f>
        <v>0</v>
      </c>
    </row>
    <row r="16" spans="1:9" ht="14.25" customHeight="1">
      <c r="A16" s="91">
        <v>13</v>
      </c>
      <c r="B16" s="103">
        <f>'申請書（6申請額一覧、7利用者負担一覧表） '!B16</f>
        <v>0</v>
      </c>
      <c r="C16" s="103">
        <f>'申請書（6申請額一覧、7利用者負担一覧表） '!D16</f>
        <v>0</v>
      </c>
      <c r="D16" s="103">
        <f>'申請書（6申請額一覧、7利用者負担一覧表） '!G16</f>
        <v>0</v>
      </c>
      <c r="E16" s="104">
        <f>'申請書（6申請額一覧、7利用者負担一覧表） '!I16</f>
        <v>0</v>
      </c>
      <c r="F16" s="31">
        <f>'申請書（6申請額一覧、7利用者負担一覧表） '!L16</f>
        <v>0</v>
      </c>
      <c r="G16" s="105" t="str">
        <f>IFERROR(VLOOKUP(D16,定義!$A$1:$B$19,2,FALSE),"")</f>
        <v/>
      </c>
      <c r="H16" s="104">
        <f t="shared" si="0"/>
        <v>0</v>
      </c>
      <c r="I16" s="33">
        <f>'申請書（6申請額一覧、7利用者負担一覧表） '!S16</f>
        <v>0</v>
      </c>
    </row>
    <row r="17" spans="1:9" ht="14.25" customHeight="1">
      <c r="A17" s="91">
        <v>14</v>
      </c>
      <c r="B17" s="103">
        <f>'申請書（6申請額一覧、7利用者負担一覧表） '!B17</f>
        <v>0</v>
      </c>
      <c r="C17" s="103">
        <f>'申請書（6申請額一覧、7利用者負担一覧表） '!D17</f>
        <v>0</v>
      </c>
      <c r="D17" s="103">
        <f>'申請書（6申請額一覧、7利用者負担一覧表） '!G17</f>
        <v>0</v>
      </c>
      <c r="E17" s="104">
        <f>'申請書（6申請額一覧、7利用者負担一覧表） '!I17</f>
        <v>0</v>
      </c>
      <c r="F17" s="31">
        <f>'申請書（6申請額一覧、7利用者負担一覧表） '!L17</f>
        <v>0</v>
      </c>
      <c r="G17" s="105" t="str">
        <f>IFERROR(VLOOKUP(D17,定義!$A$1:$B$19,2,FALSE),"")</f>
        <v/>
      </c>
      <c r="H17" s="104">
        <f t="shared" si="0"/>
        <v>0</v>
      </c>
      <c r="I17" s="33">
        <f>'申請書（6申請額一覧、7利用者負担一覧表） '!S17</f>
        <v>0</v>
      </c>
    </row>
    <row r="18" spans="1:9" ht="14.25" customHeight="1">
      <c r="A18" s="91">
        <v>15</v>
      </c>
      <c r="B18" s="103">
        <f>'申請書（6申請額一覧、7利用者負担一覧表） '!B18</f>
        <v>3450265879</v>
      </c>
      <c r="C18" s="103" t="str">
        <f>'申請書（6申請額一覧、7利用者負担一覧表） '!D18</f>
        <v>児童発達支援・放課後等デイサービス　広島</v>
      </c>
      <c r="D18" s="103" t="str">
        <f>'申請書（6申請額一覧、7利用者負担一覧表） '!G18</f>
        <v>児童発達支援</v>
      </c>
      <c r="E18" s="104">
        <f>'申請書（6申請額一覧、7利用者負担一覧表） '!I18</f>
        <v>120</v>
      </c>
      <c r="F18" s="31">
        <f>'申請書（6申請額一覧、7利用者負担一覧表） '!L18</f>
        <v>0</v>
      </c>
      <c r="G18" s="105" t="str">
        <f>IFERROR(VLOOKUP(D18,定義!$A$1:$B$19,2,FALSE),"")</f>
        <v>通所</v>
      </c>
      <c r="H18" s="104">
        <f t="shared" si="0"/>
        <v>56000</v>
      </c>
      <c r="I18" s="33">
        <f>'申請書（6申請額一覧、7利用者負担一覧表） '!S18</f>
        <v>0</v>
      </c>
    </row>
    <row r="19" spans="1:9" ht="14.25" customHeight="1">
      <c r="A19" s="91">
        <v>16</v>
      </c>
      <c r="B19" s="103">
        <f>'申請書（6申請額一覧、7利用者負担一覧表） '!B19</f>
        <v>3450265879</v>
      </c>
      <c r="C19" s="103" t="str">
        <f>'申請書（6申請額一覧、7利用者負担一覧表） '!D19</f>
        <v>児童発達支援・放課後等デイサービス　広島</v>
      </c>
      <c r="D19" s="103" t="str">
        <f>'申請書（6申請額一覧、7利用者負担一覧表） '!G19</f>
        <v>放課後等デイサービス</v>
      </c>
      <c r="E19" s="104">
        <f>'申請書（6申請額一覧、7利用者負担一覧表） '!I19</f>
        <v>80</v>
      </c>
      <c r="F19" s="31">
        <f>'申請書（6申請額一覧、7利用者負担一覧表） '!L19</f>
        <v>0</v>
      </c>
      <c r="G19" s="105" t="str">
        <f>IFERROR(VLOOKUP(D19,定義!$A$1:$B$19,2,FALSE),"")</f>
        <v>通所</v>
      </c>
      <c r="H19" s="104">
        <f t="shared" si="0"/>
        <v>37000</v>
      </c>
      <c r="I19" s="33">
        <f>'申請書（6申請額一覧、7利用者負担一覧表） '!S19</f>
        <v>0</v>
      </c>
    </row>
    <row r="20" spans="1:9" ht="14.25" customHeight="1">
      <c r="A20" s="91">
        <v>17</v>
      </c>
      <c r="B20" s="103">
        <f>'申請書（6申請額一覧、7利用者負担一覧表） '!B20</f>
        <v>0</v>
      </c>
      <c r="C20" s="103">
        <f>'申請書（6申請額一覧、7利用者負担一覧表） '!D20</f>
        <v>0</v>
      </c>
      <c r="D20" s="103">
        <f>'申請書（6申請額一覧、7利用者負担一覧表） '!G20</f>
        <v>0</v>
      </c>
      <c r="E20" s="104">
        <f>'申請書（6申請額一覧、7利用者負担一覧表） '!I20</f>
        <v>0</v>
      </c>
      <c r="F20" s="31">
        <f>'申請書（6申請額一覧、7利用者負担一覧表） '!L20</f>
        <v>0</v>
      </c>
      <c r="G20" s="105" t="str">
        <f>IFERROR(VLOOKUP(D20,定義!$A$1:$B$19,2,FALSE),"")</f>
        <v/>
      </c>
      <c r="H20" s="104">
        <f t="shared" si="0"/>
        <v>0</v>
      </c>
      <c r="I20" s="33">
        <f>'申請書（6申請額一覧、7利用者負担一覧表） '!S20</f>
        <v>0</v>
      </c>
    </row>
    <row r="21" spans="1:9" ht="14.25" customHeight="1">
      <c r="A21" s="91">
        <v>18</v>
      </c>
      <c r="B21" s="103">
        <f>'申請書（6申請額一覧、7利用者負担一覧表） '!B21</f>
        <v>0</v>
      </c>
      <c r="C21" s="103">
        <f>'申請書（6申請額一覧、7利用者負担一覧表） '!D21</f>
        <v>0</v>
      </c>
      <c r="D21" s="103">
        <f>'申請書（6申請額一覧、7利用者負担一覧表） '!G21</f>
        <v>0</v>
      </c>
      <c r="E21" s="104">
        <f>'申請書（6申請額一覧、7利用者負担一覧表） '!I21</f>
        <v>0</v>
      </c>
      <c r="F21" s="31">
        <f>'申請書（6申請額一覧、7利用者負担一覧表） '!L21</f>
        <v>0</v>
      </c>
      <c r="G21" s="105" t="str">
        <f>IFERROR(VLOOKUP(D21,定義!$A$1:$B$19,2,FALSE),"")</f>
        <v/>
      </c>
      <c r="H21" s="104">
        <f t="shared" si="0"/>
        <v>0</v>
      </c>
      <c r="I21" s="33">
        <f>'申請書（6申請額一覧、7利用者負担一覧表） '!S21</f>
        <v>0</v>
      </c>
    </row>
    <row r="22" spans="1:9" ht="14.25" customHeight="1">
      <c r="A22" s="91">
        <v>19</v>
      </c>
      <c r="B22" s="103">
        <f>'申請書（6申請額一覧、7利用者負担一覧表） '!B22</f>
        <v>3450148526</v>
      </c>
      <c r="C22" s="103" t="str">
        <f>'申請書（6申請額一覧、7利用者負担一覧表） '!D22</f>
        <v>重症児デイサービス　広島</v>
      </c>
      <c r="D22" s="103" t="str">
        <f>'申請書（6申請額一覧、7利用者負担一覧表） '!G22</f>
        <v>児童発達支援・放課後等デイサービス（重心）</v>
      </c>
      <c r="E22" s="104">
        <f>'申請書（6申請額一覧、7利用者負担一覧表） '!I22</f>
        <v>100</v>
      </c>
      <c r="F22" s="31">
        <f>'申請書（6申請額一覧、7利用者負担一覧表） '!L22</f>
        <v>0</v>
      </c>
      <c r="G22" s="105" t="str">
        <f>IFERROR(VLOOKUP(D22,定義!$A$1:$B$19,2,FALSE),"")</f>
        <v>通所</v>
      </c>
      <c r="H22" s="104">
        <f t="shared" si="0"/>
        <v>46000</v>
      </c>
      <c r="I22" s="33">
        <f>'申請書（6申請額一覧、7利用者負担一覧表） '!S22</f>
        <v>0</v>
      </c>
    </row>
    <row r="23" spans="1:9" ht="14.25" customHeight="1">
      <c r="A23" s="91">
        <v>20</v>
      </c>
      <c r="B23" s="103">
        <f>'申請書（6申請額一覧、7利用者負担一覧表） '!B23</f>
        <v>0</v>
      </c>
      <c r="C23" s="103">
        <f>'申請書（6申請額一覧、7利用者負担一覧表） '!D23</f>
        <v>0</v>
      </c>
      <c r="D23" s="103">
        <f>'申請書（6申請額一覧、7利用者負担一覧表） '!G23</f>
        <v>0</v>
      </c>
      <c r="E23" s="104">
        <f>'申請書（6申請額一覧、7利用者負担一覧表） '!I23</f>
        <v>0</v>
      </c>
      <c r="F23" s="31">
        <f>'申請書（6申請額一覧、7利用者負担一覧表） '!L23</f>
        <v>0</v>
      </c>
      <c r="G23" s="105" t="str">
        <f>IFERROR(VLOOKUP(D23,定義!$A$1:$B$19,2,FALSE),"")</f>
        <v/>
      </c>
      <c r="H23" s="104">
        <f t="shared" si="0"/>
        <v>0</v>
      </c>
      <c r="I23" s="33">
        <f>'申請書（6申請額一覧、7利用者負担一覧表） '!S23</f>
        <v>0</v>
      </c>
    </row>
    <row r="24" spans="1:9" ht="14.25" customHeight="1">
      <c r="A24" s="91">
        <v>21</v>
      </c>
      <c r="B24" s="103">
        <f>前シートに入力し切れない場合はこちらに続きを入力してください!B4</f>
        <v>0</v>
      </c>
      <c r="C24" s="103">
        <f>前シートに入力し切れない場合はこちらに続きを入力してください!D4</f>
        <v>0</v>
      </c>
      <c r="D24" s="103">
        <f>前シートに入力し切れない場合はこちらに続きを入力してください!G4</f>
        <v>0</v>
      </c>
      <c r="E24" s="104">
        <f>前シートに入力し切れない場合はこちらに続きを入力してください!I4</f>
        <v>0</v>
      </c>
      <c r="F24" s="31">
        <f>前シートに入力し切れない場合はこちらに続きを入力してください!L4</f>
        <v>0</v>
      </c>
      <c r="G24" s="105" t="str">
        <f>IFERROR(VLOOKUP(D24,定義!$A$1:$B$19,2,FALSE),"")</f>
        <v/>
      </c>
      <c r="H24" s="104">
        <f t="shared" si="0"/>
        <v>0</v>
      </c>
      <c r="I24" s="34">
        <f>前シートに入力し切れない場合はこちらに続きを入力してください!S4</f>
        <v>0</v>
      </c>
    </row>
    <row r="25" spans="1:9" ht="14.25" customHeight="1">
      <c r="A25" s="91">
        <v>22</v>
      </c>
      <c r="B25" s="103">
        <f>前シートに入力し切れない場合はこちらに続きを入力してください!B5</f>
        <v>0</v>
      </c>
      <c r="C25" s="103">
        <f>前シートに入力し切れない場合はこちらに続きを入力してください!D5</f>
        <v>0</v>
      </c>
      <c r="D25" s="103">
        <f>前シートに入力し切れない場合はこちらに続きを入力してください!G5</f>
        <v>0</v>
      </c>
      <c r="E25" s="104">
        <f>前シートに入力し切れない場合はこちらに続きを入力してください!I5</f>
        <v>0</v>
      </c>
      <c r="F25" s="31">
        <f>前シートに入力し切れない場合はこちらに続きを入力してください!L5</f>
        <v>0</v>
      </c>
      <c r="G25" s="105" t="str">
        <f>IFERROR(VLOOKUP(D25,定義!$A$1:$B$19,2,FALSE),"")</f>
        <v/>
      </c>
      <c r="H25" s="104">
        <f t="shared" si="0"/>
        <v>0</v>
      </c>
      <c r="I25" s="34">
        <f>前シートに入力し切れない場合はこちらに続きを入力してください!S5</f>
        <v>0</v>
      </c>
    </row>
    <row r="26" spans="1:9" ht="14.25" customHeight="1">
      <c r="A26" s="91">
        <v>23</v>
      </c>
      <c r="B26" s="103">
        <f>前シートに入力し切れない場合はこちらに続きを入力してください!B6</f>
        <v>0</v>
      </c>
      <c r="C26" s="103">
        <f>前シートに入力し切れない場合はこちらに続きを入力してください!D6</f>
        <v>0</v>
      </c>
      <c r="D26" s="103">
        <f>前シートに入力し切れない場合はこちらに続きを入力してください!G6</f>
        <v>0</v>
      </c>
      <c r="E26" s="104">
        <f>前シートに入力し切れない場合はこちらに続きを入力してください!I6</f>
        <v>0</v>
      </c>
      <c r="F26" s="31">
        <f>前シートに入力し切れない場合はこちらに続きを入力してください!L6</f>
        <v>0</v>
      </c>
      <c r="G26" s="105" t="str">
        <f>IFERROR(VLOOKUP(D26,定義!$A$1:$B$19,2,FALSE),"")</f>
        <v/>
      </c>
      <c r="H26" s="104">
        <f t="shared" si="0"/>
        <v>0</v>
      </c>
      <c r="I26" s="34">
        <f>前シートに入力し切れない場合はこちらに続きを入力してください!S6</f>
        <v>0</v>
      </c>
    </row>
    <row r="27" spans="1:9" ht="14.25" customHeight="1">
      <c r="A27" s="91">
        <v>24</v>
      </c>
      <c r="B27" s="103">
        <f>前シートに入力し切れない場合はこちらに続きを入力してください!B7</f>
        <v>0</v>
      </c>
      <c r="C27" s="103">
        <f>前シートに入力し切れない場合はこちらに続きを入力してください!D7</f>
        <v>0</v>
      </c>
      <c r="D27" s="103">
        <f>前シートに入力し切れない場合はこちらに続きを入力してください!G7</f>
        <v>0</v>
      </c>
      <c r="E27" s="104">
        <f>前シートに入力し切れない場合はこちらに続きを入力してください!I7</f>
        <v>0</v>
      </c>
      <c r="F27" s="31">
        <f>前シートに入力し切れない場合はこちらに続きを入力してください!L7</f>
        <v>0</v>
      </c>
      <c r="G27" s="105" t="str">
        <f>IFERROR(VLOOKUP(D27,定義!$A$1:$B$19,2,FALSE),"")</f>
        <v/>
      </c>
      <c r="H27" s="104">
        <f t="shared" si="0"/>
        <v>0</v>
      </c>
      <c r="I27" s="34">
        <f>前シートに入力し切れない場合はこちらに続きを入力してください!S7</f>
        <v>0</v>
      </c>
    </row>
    <row r="28" spans="1:9" ht="14.25" customHeight="1">
      <c r="A28" s="91">
        <v>25</v>
      </c>
      <c r="B28" s="103">
        <f>前シートに入力し切れない場合はこちらに続きを入力してください!B8</f>
        <v>0</v>
      </c>
      <c r="C28" s="103">
        <f>前シートに入力し切れない場合はこちらに続きを入力してください!D8</f>
        <v>0</v>
      </c>
      <c r="D28" s="103">
        <f>前シートに入力し切れない場合はこちらに続きを入力してください!G8</f>
        <v>0</v>
      </c>
      <c r="E28" s="104">
        <f>前シートに入力し切れない場合はこちらに続きを入力してください!I8</f>
        <v>0</v>
      </c>
      <c r="F28" s="31">
        <f>前シートに入力し切れない場合はこちらに続きを入力してください!L8</f>
        <v>0</v>
      </c>
      <c r="G28" s="105" t="str">
        <f>IFERROR(VLOOKUP(D28,定義!$A$1:$B$19,2,FALSE),"")</f>
        <v/>
      </c>
      <c r="H28" s="104">
        <f t="shared" si="0"/>
        <v>0</v>
      </c>
      <c r="I28" s="34">
        <f>前シートに入力し切れない場合はこちらに続きを入力してください!S8</f>
        <v>0</v>
      </c>
    </row>
    <row r="29" spans="1:9" ht="14.25" customHeight="1">
      <c r="A29" s="91">
        <v>26</v>
      </c>
      <c r="B29" s="103">
        <f>前シートに入力し切れない場合はこちらに続きを入力してください!B9</f>
        <v>0</v>
      </c>
      <c r="C29" s="103">
        <f>前シートに入力し切れない場合はこちらに続きを入力してください!D9</f>
        <v>0</v>
      </c>
      <c r="D29" s="103">
        <f>前シートに入力し切れない場合はこちらに続きを入力してください!G9</f>
        <v>0</v>
      </c>
      <c r="E29" s="104">
        <f>前シートに入力し切れない場合はこちらに続きを入力してください!I9</f>
        <v>0</v>
      </c>
      <c r="F29" s="31">
        <f>前シートに入力し切れない場合はこちらに続きを入力してください!L9</f>
        <v>0</v>
      </c>
      <c r="G29" s="105" t="str">
        <f>IFERROR(VLOOKUP(D29,定義!$A$1:$B$19,2,FALSE),"")</f>
        <v/>
      </c>
      <c r="H29" s="104">
        <f t="shared" si="0"/>
        <v>0</v>
      </c>
      <c r="I29" s="34">
        <f>前シートに入力し切れない場合はこちらに続きを入力してください!S9</f>
        <v>0</v>
      </c>
    </row>
    <row r="30" spans="1:9" ht="14.25" customHeight="1">
      <c r="A30" s="91">
        <v>27</v>
      </c>
      <c r="B30" s="103">
        <f>前シートに入力し切れない場合はこちらに続きを入力してください!B10</f>
        <v>0</v>
      </c>
      <c r="C30" s="103">
        <f>前シートに入力し切れない場合はこちらに続きを入力してください!D10</f>
        <v>0</v>
      </c>
      <c r="D30" s="103">
        <f>前シートに入力し切れない場合はこちらに続きを入力してください!G10</f>
        <v>0</v>
      </c>
      <c r="E30" s="104">
        <f>前シートに入力し切れない場合はこちらに続きを入力してください!I10</f>
        <v>0</v>
      </c>
      <c r="F30" s="31">
        <f>前シートに入力し切れない場合はこちらに続きを入力してください!L10</f>
        <v>0</v>
      </c>
      <c r="G30" s="105" t="str">
        <f>IFERROR(VLOOKUP(D30,定義!$A$1:$B$19,2,FALSE),"")</f>
        <v/>
      </c>
      <c r="H30" s="104">
        <f t="shared" si="0"/>
        <v>0</v>
      </c>
      <c r="I30" s="34">
        <f>前シートに入力し切れない場合はこちらに続きを入力してください!S10</f>
        <v>0</v>
      </c>
    </row>
    <row r="31" spans="1:9" ht="14.25" customHeight="1">
      <c r="A31" s="91">
        <v>28</v>
      </c>
      <c r="B31" s="103">
        <f>前シートに入力し切れない場合はこちらに続きを入力してください!B11</f>
        <v>0</v>
      </c>
      <c r="C31" s="103">
        <f>前シートに入力し切れない場合はこちらに続きを入力してください!D11</f>
        <v>0</v>
      </c>
      <c r="D31" s="103">
        <f>前シートに入力し切れない場合はこちらに続きを入力してください!G11</f>
        <v>0</v>
      </c>
      <c r="E31" s="104">
        <f>前シートに入力し切れない場合はこちらに続きを入力してください!I11</f>
        <v>0</v>
      </c>
      <c r="F31" s="31">
        <f>前シートに入力し切れない場合はこちらに続きを入力してください!L11</f>
        <v>0</v>
      </c>
      <c r="G31" s="105" t="str">
        <f>IFERROR(VLOOKUP(D31,定義!$A$1:$B$19,2,FALSE),"")</f>
        <v/>
      </c>
      <c r="H31" s="104">
        <f t="shared" si="0"/>
        <v>0</v>
      </c>
      <c r="I31" s="34">
        <f>前シートに入力し切れない場合はこちらに続きを入力してください!S11</f>
        <v>0</v>
      </c>
    </row>
    <row r="32" spans="1:9" ht="14.25" customHeight="1">
      <c r="A32" s="91">
        <v>29</v>
      </c>
      <c r="B32" s="103">
        <f>前シートに入力し切れない場合はこちらに続きを入力してください!B12</f>
        <v>0</v>
      </c>
      <c r="C32" s="103">
        <f>前シートに入力し切れない場合はこちらに続きを入力してください!D12</f>
        <v>0</v>
      </c>
      <c r="D32" s="103">
        <f>前シートに入力し切れない場合はこちらに続きを入力してください!G12</f>
        <v>0</v>
      </c>
      <c r="E32" s="104">
        <f>前シートに入力し切れない場合はこちらに続きを入力してください!I12</f>
        <v>0</v>
      </c>
      <c r="F32" s="31">
        <f>前シートに入力し切れない場合はこちらに続きを入力してください!L12</f>
        <v>0</v>
      </c>
      <c r="G32" s="105" t="str">
        <f>IFERROR(VLOOKUP(D32,定義!$A$1:$B$19,2,FALSE),"")</f>
        <v/>
      </c>
      <c r="H32" s="104">
        <f t="shared" si="0"/>
        <v>0</v>
      </c>
      <c r="I32" s="34">
        <f>前シートに入力し切れない場合はこちらに続きを入力してください!S12</f>
        <v>0</v>
      </c>
    </row>
    <row r="33" spans="1:9" ht="14.25" customHeight="1">
      <c r="A33" s="91">
        <v>30</v>
      </c>
      <c r="B33" s="103">
        <f>前シートに入力し切れない場合はこちらに続きを入力してください!B13</f>
        <v>0</v>
      </c>
      <c r="C33" s="103">
        <f>前シートに入力し切れない場合はこちらに続きを入力してください!D13</f>
        <v>0</v>
      </c>
      <c r="D33" s="103">
        <f>前シートに入力し切れない場合はこちらに続きを入力してください!G13</f>
        <v>0</v>
      </c>
      <c r="E33" s="104">
        <f>前シートに入力し切れない場合はこちらに続きを入力してください!I13</f>
        <v>0</v>
      </c>
      <c r="F33" s="31">
        <f>前シートに入力し切れない場合はこちらに続きを入力してください!L13</f>
        <v>0</v>
      </c>
      <c r="G33" s="105" t="str">
        <f>IFERROR(VLOOKUP(D33,定義!$A$1:$B$19,2,FALSE),"")</f>
        <v/>
      </c>
      <c r="H33" s="104">
        <f t="shared" si="0"/>
        <v>0</v>
      </c>
      <c r="I33" s="34">
        <f>前シートに入力し切れない場合はこちらに続きを入力してください!S13</f>
        <v>0</v>
      </c>
    </row>
    <row r="34" spans="1:9" ht="14.25" customHeight="1">
      <c r="A34" s="91">
        <v>31</v>
      </c>
      <c r="B34" s="103">
        <f>前シートに入力し切れない場合はこちらに続きを入力してください!B14</f>
        <v>0</v>
      </c>
      <c r="C34" s="103">
        <f>前シートに入力し切れない場合はこちらに続きを入力してください!D14</f>
        <v>0</v>
      </c>
      <c r="D34" s="103">
        <f>前シートに入力し切れない場合はこちらに続きを入力してください!G14</f>
        <v>0</v>
      </c>
      <c r="E34" s="104">
        <f>前シートに入力し切れない場合はこちらに続きを入力してください!I14</f>
        <v>0</v>
      </c>
      <c r="F34" s="31">
        <f>前シートに入力し切れない場合はこちらに続きを入力してください!L14</f>
        <v>0</v>
      </c>
      <c r="G34" s="105" t="str">
        <f>IFERROR(VLOOKUP(D34,定義!$A$1:$B$19,2,FALSE),"")</f>
        <v/>
      </c>
      <c r="H34" s="104">
        <f t="shared" si="0"/>
        <v>0</v>
      </c>
      <c r="I34" s="34">
        <f>前シートに入力し切れない場合はこちらに続きを入力してください!S14</f>
        <v>0</v>
      </c>
    </row>
    <row r="35" spans="1:9" ht="14.25" customHeight="1">
      <c r="A35" s="91">
        <v>32</v>
      </c>
      <c r="B35" s="103">
        <f>前シートに入力し切れない場合はこちらに続きを入力してください!B15</f>
        <v>0</v>
      </c>
      <c r="C35" s="103">
        <f>前シートに入力し切れない場合はこちらに続きを入力してください!D15</f>
        <v>0</v>
      </c>
      <c r="D35" s="103">
        <f>前シートに入力し切れない場合はこちらに続きを入力してください!G15</f>
        <v>0</v>
      </c>
      <c r="E35" s="104">
        <f>前シートに入力し切れない場合はこちらに続きを入力してください!I15</f>
        <v>0</v>
      </c>
      <c r="F35" s="31">
        <f>前シートに入力し切れない場合はこちらに続きを入力してください!L15</f>
        <v>0</v>
      </c>
      <c r="G35" s="105" t="str">
        <f>IFERROR(VLOOKUP(D35,定義!$A$1:$B$19,2,FALSE),"")</f>
        <v/>
      </c>
      <c r="H35" s="104">
        <f t="shared" si="0"/>
        <v>0</v>
      </c>
      <c r="I35" s="34">
        <f>前シートに入力し切れない場合はこちらに続きを入力してください!S15</f>
        <v>0</v>
      </c>
    </row>
    <row r="36" spans="1:9" ht="14.25" customHeight="1">
      <c r="A36" s="91">
        <v>33</v>
      </c>
      <c r="B36" s="103">
        <f>前シートに入力し切れない場合はこちらに続きを入力してください!B16</f>
        <v>0</v>
      </c>
      <c r="C36" s="103">
        <f>前シートに入力し切れない場合はこちらに続きを入力してください!D16</f>
        <v>0</v>
      </c>
      <c r="D36" s="103">
        <f>前シートに入力し切れない場合はこちらに続きを入力してください!G16</f>
        <v>0</v>
      </c>
      <c r="E36" s="104">
        <f>前シートに入力し切れない場合はこちらに続きを入力してください!I16</f>
        <v>0</v>
      </c>
      <c r="F36" s="31">
        <f>前シートに入力し切れない場合はこちらに続きを入力してください!L16</f>
        <v>0</v>
      </c>
      <c r="G36" s="105" t="str">
        <f>IFERROR(VLOOKUP(D36,定義!$A$1:$B$19,2,FALSE),"")</f>
        <v/>
      </c>
      <c r="H36" s="104">
        <f t="shared" si="0"/>
        <v>0</v>
      </c>
      <c r="I36" s="34">
        <f>前シートに入力し切れない場合はこちらに続きを入力してください!S16</f>
        <v>0</v>
      </c>
    </row>
    <row r="37" spans="1:9" ht="14.25" customHeight="1">
      <c r="A37" s="91">
        <v>34</v>
      </c>
      <c r="B37" s="103">
        <f>前シートに入力し切れない場合はこちらに続きを入力してください!B17</f>
        <v>0</v>
      </c>
      <c r="C37" s="103">
        <f>前シートに入力し切れない場合はこちらに続きを入力してください!D17</f>
        <v>0</v>
      </c>
      <c r="D37" s="103">
        <f>前シートに入力し切れない場合はこちらに続きを入力してください!G17</f>
        <v>0</v>
      </c>
      <c r="E37" s="104">
        <f>前シートに入力し切れない場合はこちらに続きを入力してください!I17</f>
        <v>0</v>
      </c>
      <c r="F37" s="31">
        <f>前シートに入力し切れない場合はこちらに続きを入力してください!L17</f>
        <v>0</v>
      </c>
      <c r="G37" s="105" t="str">
        <f>IFERROR(VLOOKUP(D37,定義!$A$1:$B$19,2,FALSE),"")</f>
        <v/>
      </c>
      <c r="H37" s="104">
        <f t="shared" si="0"/>
        <v>0</v>
      </c>
      <c r="I37" s="34">
        <f>前シートに入力し切れない場合はこちらに続きを入力してください!S17</f>
        <v>0</v>
      </c>
    </row>
    <row r="38" spans="1:9" ht="14.25" customHeight="1">
      <c r="A38" s="91">
        <v>35</v>
      </c>
      <c r="B38" s="103">
        <f>前シートに入力し切れない場合はこちらに続きを入力してください!B18</f>
        <v>0</v>
      </c>
      <c r="C38" s="103">
        <f>前シートに入力し切れない場合はこちらに続きを入力してください!D18</f>
        <v>0</v>
      </c>
      <c r="D38" s="103">
        <f>前シートに入力し切れない場合はこちらに続きを入力してください!G18</f>
        <v>0</v>
      </c>
      <c r="E38" s="104">
        <f>前シートに入力し切れない場合はこちらに続きを入力してください!I18</f>
        <v>0</v>
      </c>
      <c r="F38" s="31">
        <f>前シートに入力し切れない場合はこちらに続きを入力してください!L18</f>
        <v>0</v>
      </c>
      <c r="G38" s="105" t="str">
        <f>IFERROR(VLOOKUP(D38,定義!$A$1:$B$19,2,FALSE),"")</f>
        <v/>
      </c>
      <c r="H38" s="104">
        <f t="shared" si="0"/>
        <v>0</v>
      </c>
      <c r="I38" s="34">
        <f>前シートに入力し切れない場合はこちらに続きを入力してください!S18</f>
        <v>0</v>
      </c>
    </row>
    <row r="39" spans="1:9" ht="14.25" customHeight="1">
      <c r="A39" s="91">
        <v>36</v>
      </c>
      <c r="B39" s="103">
        <f>前シートに入力し切れない場合はこちらに続きを入力してください!B19</f>
        <v>0</v>
      </c>
      <c r="C39" s="103">
        <f>前シートに入力し切れない場合はこちらに続きを入力してください!D19</f>
        <v>0</v>
      </c>
      <c r="D39" s="103">
        <f>前シートに入力し切れない場合はこちらに続きを入力してください!G19</f>
        <v>0</v>
      </c>
      <c r="E39" s="104">
        <f>前シートに入力し切れない場合はこちらに続きを入力してください!I19</f>
        <v>0</v>
      </c>
      <c r="F39" s="31">
        <f>前シートに入力し切れない場合はこちらに続きを入力してください!L19</f>
        <v>0</v>
      </c>
      <c r="G39" s="105" t="str">
        <f>IFERROR(VLOOKUP(D39,定義!$A$1:$B$19,2,FALSE),"")</f>
        <v/>
      </c>
      <c r="H39" s="104">
        <f t="shared" si="0"/>
        <v>0</v>
      </c>
      <c r="I39" s="34">
        <f>前シートに入力し切れない場合はこちらに続きを入力してください!S19</f>
        <v>0</v>
      </c>
    </row>
    <row r="40" spans="1:9" ht="14.25" customHeight="1">
      <c r="A40" s="91">
        <v>37</v>
      </c>
      <c r="B40" s="103">
        <f>前シートに入力し切れない場合はこちらに続きを入力してください!B20</f>
        <v>0</v>
      </c>
      <c r="C40" s="103">
        <f>前シートに入力し切れない場合はこちらに続きを入力してください!D20</f>
        <v>0</v>
      </c>
      <c r="D40" s="103">
        <f>前シートに入力し切れない場合はこちらに続きを入力してください!G20</f>
        <v>0</v>
      </c>
      <c r="E40" s="104">
        <f>前シートに入力し切れない場合はこちらに続きを入力してください!I20</f>
        <v>0</v>
      </c>
      <c r="F40" s="31">
        <f>前シートに入力し切れない場合はこちらに続きを入力してください!L20</f>
        <v>0</v>
      </c>
      <c r="G40" s="105" t="str">
        <f>IFERROR(VLOOKUP(D40,定義!$A$1:$B$19,2,FALSE),"")</f>
        <v/>
      </c>
      <c r="H40" s="104">
        <f t="shared" si="0"/>
        <v>0</v>
      </c>
      <c r="I40" s="34">
        <f>前シートに入力し切れない場合はこちらに続きを入力してください!S20</f>
        <v>0</v>
      </c>
    </row>
    <row r="41" spans="1:9" ht="14.25" customHeight="1">
      <c r="A41" s="91">
        <v>38</v>
      </c>
      <c r="B41" s="103">
        <f>前シートに入力し切れない場合はこちらに続きを入力してください!B21</f>
        <v>0</v>
      </c>
      <c r="C41" s="103">
        <f>前シートに入力し切れない場合はこちらに続きを入力してください!D21</f>
        <v>0</v>
      </c>
      <c r="D41" s="103">
        <f>前シートに入力し切れない場合はこちらに続きを入力してください!G21</f>
        <v>0</v>
      </c>
      <c r="E41" s="104">
        <f>前シートに入力し切れない場合はこちらに続きを入力してください!I21</f>
        <v>0</v>
      </c>
      <c r="F41" s="31">
        <f>前シートに入力し切れない場合はこちらに続きを入力してください!L21</f>
        <v>0</v>
      </c>
      <c r="G41" s="105" t="str">
        <f>IFERROR(VLOOKUP(D41,定義!$A$1:$B$19,2,FALSE),"")</f>
        <v/>
      </c>
      <c r="H41" s="104">
        <f t="shared" si="0"/>
        <v>0</v>
      </c>
      <c r="I41" s="34">
        <f>前シートに入力し切れない場合はこちらに続きを入力してください!S21</f>
        <v>0</v>
      </c>
    </row>
    <row r="42" spans="1:9" ht="14.25" customHeight="1">
      <c r="A42" s="91">
        <v>39</v>
      </c>
      <c r="B42" s="103">
        <f>前シートに入力し切れない場合はこちらに続きを入力してください!B22</f>
        <v>0</v>
      </c>
      <c r="C42" s="103">
        <f>前シートに入力し切れない場合はこちらに続きを入力してください!D22</f>
        <v>0</v>
      </c>
      <c r="D42" s="103">
        <f>前シートに入力し切れない場合はこちらに続きを入力してください!G22</f>
        <v>0</v>
      </c>
      <c r="E42" s="104">
        <f>前シートに入力し切れない場合はこちらに続きを入力してください!I22</f>
        <v>0</v>
      </c>
      <c r="F42" s="31">
        <f>前シートに入力し切れない場合はこちらに続きを入力してください!L22</f>
        <v>0</v>
      </c>
      <c r="G42" s="105" t="str">
        <f>IFERROR(VLOOKUP(D42,定義!$A$1:$B$19,2,FALSE),"")</f>
        <v/>
      </c>
      <c r="H42" s="104">
        <f t="shared" si="0"/>
        <v>0</v>
      </c>
      <c r="I42" s="34">
        <f>前シートに入力し切れない場合はこちらに続きを入力してください!S22</f>
        <v>0</v>
      </c>
    </row>
    <row r="43" spans="1:9" ht="14.25" customHeight="1" thickBot="1">
      <c r="A43" s="91">
        <v>40</v>
      </c>
      <c r="B43" s="103">
        <f>前シートに入力し切れない場合はこちらに続きを入力してください!B23</f>
        <v>0</v>
      </c>
      <c r="C43" s="103">
        <f>前シートに入力し切れない場合はこちらに続きを入力してください!D23</f>
        <v>0</v>
      </c>
      <c r="D43" s="103">
        <f>前シートに入力し切れない場合はこちらに続きを入力してください!G23</f>
        <v>0</v>
      </c>
      <c r="E43" s="104">
        <f>前シートに入力し切れない場合はこちらに続きを入力してください!I23</f>
        <v>0</v>
      </c>
      <c r="F43" s="31">
        <f>前シートに入力し切れない場合はこちらに続きを入力してください!L23</f>
        <v>0</v>
      </c>
      <c r="G43" s="105" t="str">
        <f>IFERROR(VLOOKUP(D43,定義!$A$1:$B$19,2,FALSE),"")</f>
        <v/>
      </c>
      <c r="H43" s="104">
        <f t="shared" si="0"/>
        <v>0</v>
      </c>
      <c r="I43" s="34">
        <f>前シートに入力し切れない場合はこちらに続きを入力してください!S23</f>
        <v>0</v>
      </c>
    </row>
    <row r="44" spans="1:9" ht="12" customHeight="1" thickTop="1">
      <c r="A44" s="293" t="s">
        <v>52</v>
      </c>
      <c r="B44" s="294"/>
      <c r="C44" s="294"/>
      <c r="D44" s="294"/>
      <c r="E44" s="294"/>
      <c r="F44" s="295"/>
      <c r="G44" s="106" t="s">
        <v>136</v>
      </c>
      <c r="H44" s="107">
        <f>SUMIF(G4:G43,G44,H4:H43)</f>
        <v>1400000</v>
      </c>
      <c r="I44" s="108"/>
    </row>
    <row r="45" spans="1:9" ht="12" customHeight="1">
      <c r="A45" s="188"/>
      <c r="B45" s="189"/>
      <c r="C45" s="189"/>
      <c r="D45" s="189"/>
      <c r="E45" s="189"/>
      <c r="F45" s="190"/>
      <c r="G45" s="89" t="s">
        <v>135</v>
      </c>
      <c r="H45" s="109">
        <f>SUMIF(G4:G43,G45,H4:H43)</f>
        <v>1045000</v>
      </c>
      <c r="I45" s="110"/>
    </row>
    <row r="46" spans="1:9" ht="15" customHeight="1">
      <c r="A46" s="205" t="s">
        <v>73</v>
      </c>
      <c r="B46" s="206"/>
      <c r="C46" s="206"/>
      <c r="D46" s="206"/>
      <c r="E46" s="206"/>
      <c r="F46" s="207"/>
      <c r="G46" s="205">
        <f>SUM(H44:H45)</f>
        <v>2445000</v>
      </c>
      <c r="H46" s="207"/>
      <c r="I46" s="111"/>
    </row>
    <row r="47" spans="1:9" ht="38.25" customHeight="1">
      <c r="A47" s="296" t="s">
        <v>215</v>
      </c>
      <c r="B47" s="296"/>
      <c r="C47" s="296"/>
      <c r="D47" s="296"/>
      <c r="E47" s="296"/>
      <c r="F47" s="296"/>
      <c r="G47" s="296"/>
      <c r="H47" s="296"/>
      <c r="I47" s="296"/>
    </row>
    <row r="53" spans="1:9" customFormat="1" ht="16.5" customHeight="1">
      <c r="A53" s="112"/>
      <c r="B53" s="113"/>
      <c r="C53" s="99"/>
      <c r="D53" s="30"/>
      <c r="E53" s="30"/>
      <c r="F53" s="30"/>
      <c r="G53" s="30"/>
      <c r="H53" s="30"/>
      <c r="I53" s="30"/>
    </row>
    <row r="54" spans="1:9" customFormat="1" ht="22.5" customHeight="1">
      <c r="A54" s="30"/>
      <c r="B54" s="30"/>
      <c r="C54" s="30"/>
      <c r="D54" s="30"/>
      <c r="E54" s="30"/>
      <c r="F54" s="30"/>
      <c r="G54" s="30"/>
      <c r="H54" s="30"/>
      <c r="I54" s="30"/>
    </row>
    <row r="55" spans="1:9" customFormat="1" ht="22.5" customHeight="1">
      <c r="A55" s="30"/>
      <c r="B55" s="30"/>
      <c r="C55" s="30"/>
      <c r="D55" s="30"/>
      <c r="E55" s="30"/>
      <c r="F55" s="30"/>
      <c r="G55" s="30"/>
      <c r="H55" s="30"/>
      <c r="I55" s="30"/>
    </row>
    <row r="56" spans="1:9" customFormat="1" ht="22.5" customHeight="1">
      <c r="A56" s="30"/>
      <c r="B56" s="30"/>
      <c r="C56" s="30"/>
      <c r="D56" s="30"/>
      <c r="E56" s="30"/>
      <c r="F56" s="30"/>
      <c r="G56" s="30"/>
      <c r="H56" s="30"/>
      <c r="I56" s="30"/>
    </row>
    <row r="57" spans="1:9" customFormat="1" ht="22.5" customHeight="1">
      <c r="A57" s="30"/>
      <c r="B57" s="30"/>
      <c r="C57" s="30"/>
      <c r="D57" s="30"/>
      <c r="E57" s="30"/>
      <c r="F57" s="30"/>
      <c r="G57" s="30"/>
      <c r="H57" s="30"/>
      <c r="I57" s="30"/>
    </row>
    <row r="58" spans="1:9" customFormat="1" ht="22.5" customHeight="1">
      <c r="A58" s="30"/>
      <c r="B58" s="30"/>
      <c r="C58" s="30"/>
      <c r="D58" s="30"/>
      <c r="E58" s="30"/>
      <c r="F58" s="30"/>
      <c r="G58" s="30"/>
      <c r="H58" s="30"/>
      <c r="I58" s="30"/>
    </row>
    <row r="59" spans="1:9" customFormat="1" ht="22.5" customHeight="1">
      <c r="A59" s="30"/>
      <c r="B59" s="30"/>
      <c r="C59" s="30"/>
      <c r="D59" s="30"/>
      <c r="E59" s="30"/>
      <c r="F59" s="30"/>
      <c r="G59" s="30"/>
      <c r="H59" s="30"/>
      <c r="I59" s="30"/>
    </row>
    <row r="60" spans="1:9" customFormat="1" ht="22.5" customHeight="1">
      <c r="A60" s="30"/>
      <c r="B60" s="30"/>
      <c r="C60" s="30"/>
      <c r="D60" s="30"/>
      <c r="E60" s="30"/>
      <c r="F60" s="30"/>
      <c r="G60" s="30"/>
      <c r="H60" s="30"/>
      <c r="I60" s="30"/>
    </row>
    <row r="61" spans="1:9" customFormat="1" ht="22.5" customHeight="1">
      <c r="A61" s="30"/>
      <c r="B61" s="30"/>
      <c r="C61" s="30"/>
      <c r="D61" s="30"/>
      <c r="E61" s="30"/>
      <c r="F61" s="30"/>
      <c r="G61" s="30"/>
      <c r="H61" s="30"/>
      <c r="I61" s="30"/>
    </row>
    <row r="62" spans="1:9" customFormat="1" ht="22.5" customHeight="1">
      <c r="A62" s="30"/>
      <c r="B62" s="30"/>
      <c r="C62" s="30"/>
      <c r="D62" s="30"/>
      <c r="E62" s="30"/>
      <c r="F62" s="30"/>
      <c r="G62" s="30"/>
      <c r="H62" s="30"/>
      <c r="I62" s="30"/>
    </row>
    <row r="63" spans="1:9" customFormat="1" ht="22.5" customHeight="1">
      <c r="A63" s="30"/>
      <c r="B63" s="30"/>
      <c r="C63" s="30"/>
      <c r="D63" s="30"/>
      <c r="E63" s="30"/>
      <c r="F63" s="30"/>
      <c r="G63" s="30"/>
      <c r="H63" s="30"/>
      <c r="I63" s="30"/>
    </row>
    <row r="64" spans="1:9" customFormat="1" ht="22.5" customHeight="1">
      <c r="A64" s="30"/>
      <c r="B64" s="30"/>
      <c r="C64" s="30"/>
      <c r="D64" s="30"/>
      <c r="E64" s="30"/>
      <c r="F64" s="30"/>
      <c r="G64" s="30"/>
      <c r="H64" s="30"/>
      <c r="I64" s="30"/>
    </row>
  </sheetData>
  <sheetProtection algorithmName="SHA-512" hashValue="RSbUi8rWxqUIGYkFLN2thmqdTZrcqS1gtlaJb13bb8d4C24GXBEmD+FoTErs/BolEllhZh6sP1toypV7UbuAEg==" saltValue="4HaV9Cy3kjcAbBTmJDDN8Q==" spinCount="100000" sheet="1" selectLockedCells="1"/>
  <mergeCells count="4">
    <mergeCell ref="A44:F45"/>
    <mergeCell ref="A46:F46"/>
    <mergeCell ref="G46:H46"/>
    <mergeCell ref="A47:I47"/>
  </mergeCells>
  <phoneticPr fontId="6"/>
  <pageMargins left="0.19685039370078741" right="0.15748031496062992" top="0.39370078740157483" bottom="0.39370078740157483" header="0" footer="0"/>
  <pageSetup paperSize="9" scale="98"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3"/>
  <sheetViews>
    <sheetView zoomScale="140" zoomScaleNormal="140" workbookViewId="0"/>
  </sheetViews>
  <sheetFormatPr defaultRowHeight="13.5"/>
  <cols>
    <col min="1" max="1" width="65.125" bestFit="1" customWidth="1"/>
    <col min="2" max="4" width="6.125" customWidth="1"/>
  </cols>
  <sheetData>
    <row r="1" spans="1:6">
      <c r="A1" s="19" t="s">
        <v>194</v>
      </c>
      <c r="B1" s="17" t="s">
        <v>19</v>
      </c>
      <c r="C1" s="9"/>
      <c r="D1" s="9"/>
    </row>
    <row r="2" spans="1:6">
      <c r="A2" s="19" t="s">
        <v>195</v>
      </c>
      <c r="B2" s="17" t="s">
        <v>19</v>
      </c>
      <c r="C2" s="8"/>
      <c r="D2" s="8"/>
    </row>
    <row r="3" spans="1:6">
      <c r="A3" s="19" t="s">
        <v>196</v>
      </c>
      <c r="B3" s="17" t="s">
        <v>19</v>
      </c>
      <c r="C3" s="8"/>
      <c r="D3" s="8"/>
    </row>
    <row r="4" spans="1:6">
      <c r="A4" s="20" t="s">
        <v>247</v>
      </c>
      <c r="B4" s="17" t="s">
        <v>198</v>
      </c>
      <c r="C4" s="8"/>
      <c r="D4" s="1" t="s">
        <v>74</v>
      </c>
      <c r="E4" s="27" t="s">
        <v>76</v>
      </c>
      <c r="F4" s="27" t="s">
        <v>94</v>
      </c>
    </row>
    <row r="5" spans="1:6">
      <c r="A5" s="19" t="s">
        <v>199</v>
      </c>
      <c r="B5" s="17" t="s">
        <v>198</v>
      </c>
      <c r="C5" s="8"/>
      <c r="D5" s="1" t="s">
        <v>70</v>
      </c>
      <c r="E5" s="1" t="s">
        <v>77</v>
      </c>
      <c r="F5" s="1" t="s">
        <v>93</v>
      </c>
    </row>
    <row r="6" spans="1:6">
      <c r="A6" s="19" t="s">
        <v>200</v>
      </c>
      <c r="B6" s="17" t="s">
        <v>198</v>
      </c>
      <c r="C6" s="8"/>
      <c r="D6" s="1" t="s">
        <v>75</v>
      </c>
      <c r="E6" s="1" t="s">
        <v>78</v>
      </c>
      <c r="F6" s="1" t="s">
        <v>95</v>
      </c>
    </row>
    <row r="7" spans="1:6">
      <c r="A7" s="19" t="s">
        <v>201</v>
      </c>
      <c r="B7" s="17" t="s">
        <v>198</v>
      </c>
      <c r="C7" s="8"/>
      <c r="D7" s="27"/>
      <c r="E7" s="1"/>
      <c r="F7" s="1" t="s">
        <v>96</v>
      </c>
    </row>
    <row r="8" spans="1:6">
      <c r="A8" s="19" t="s">
        <v>202</v>
      </c>
      <c r="B8" s="17" t="s">
        <v>198</v>
      </c>
      <c r="C8" s="8"/>
      <c r="D8" s="1"/>
    </row>
    <row r="9" spans="1:6">
      <c r="A9" s="19" t="s">
        <v>203</v>
      </c>
      <c r="B9" s="17" t="s">
        <v>198</v>
      </c>
      <c r="C9" s="8"/>
      <c r="D9" s="1"/>
    </row>
    <row r="10" spans="1:6">
      <c r="A10" s="19" t="s">
        <v>204</v>
      </c>
      <c r="B10" s="17" t="s">
        <v>198</v>
      </c>
      <c r="C10" s="8"/>
      <c r="D10" s="1"/>
    </row>
    <row r="11" spans="1:6">
      <c r="A11" s="19" t="s">
        <v>205</v>
      </c>
      <c r="B11" s="17" t="s">
        <v>198</v>
      </c>
      <c r="C11" s="8"/>
      <c r="D11" s="1"/>
    </row>
    <row r="12" spans="1:6">
      <c r="A12" s="19" t="s">
        <v>246</v>
      </c>
      <c r="B12" s="17" t="s">
        <v>198</v>
      </c>
      <c r="C12" s="8"/>
      <c r="D12" s="1"/>
    </row>
    <row r="13" spans="1:6">
      <c r="A13" s="19" t="s">
        <v>206</v>
      </c>
      <c r="B13" s="18" t="s">
        <v>198</v>
      </c>
      <c r="C13" s="8"/>
      <c r="D13" s="1"/>
    </row>
    <row r="14" spans="1:6">
      <c r="A14" s="21" t="s">
        <v>207</v>
      </c>
      <c r="B14" s="18" t="s">
        <v>198</v>
      </c>
      <c r="C14" s="8"/>
      <c r="D14" s="1"/>
    </row>
    <row r="15" spans="1:6">
      <c r="A15" s="21" t="s">
        <v>208</v>
      </c>
      <c r="B15" s="18" t="s">
        <v>198</v>
      </c>
      <c r="C15" s="8"/>
      <c r="D15" s="8"/>
    </row>
    <row r="16" spans="1:6">
      <c r="A16" s="21" t="s">
        <v>209</v>
      </c>
      <c r="B16" s="18" t="s">
        <v>198</v>
      </c>
      <c r="C16" s="8"/>
      <c r="D16" s="8"/>
    </row>
    <row r="17" spans="1:4">
      <c r="A17" s="17" t="s">
        <v>210</v>
      </c>
      <c r="B17" s="18" t="s">
        <v>198</v>
      </c>
      <c r="C17" s="8"/>
      <c r="D17" s="8"/>
    </row>
    <row r="18" spans="1:4">
      <c r="A18" s="17" t="s">
        <v>211</v>
      </c>
      <c r="B18" s="18" t="s">
        <v>198</v>
      </c>
      <c r="C18" s="8"/>
      <c r="D18" s="8"/>
    </row>
    <row r="19" spans="1:4">
      <c r="A19" s="17" t="s">
        <v>212</v>
      </c>
      <c r="B19" s="18" t="s">
        <v>198</v>
      </c>
      <c r="C19" s="8"/>
      <c r="D19" s="8"/>
    </row>
    <row r="20" spans="1:4">
      <c r="B20" s="8"/>
      <c r="C20" s="8"/>
      <c r="D20" s="8"/>
    </row>
    <row r="21" spans="1:4">
      <c r="B21" s="8"/>
      <c r="C21" s="8"/>
      <c r="D21" s="8"/>
    </row>
    <row r="22" spans="1:4">
      <c r="B22" s="8"/>
      <c r="C22" s="8"/>
      <c r="D22" s="8"/>
    </row>
    <row r="23" spans="1:4">
      <c r="B23" s="8"/>
      <c r="C23" s="8"/>
      <c r="D23" s="8"/>
    </row>
    <row r="24" spans="1:4">
      <c r="B24" s="8"/>
      <c r="C24" s="8"/>
      <c r="D24" s="8"/>
    </row>
    <row r="25" spans="1:4">
      <c r="B25" s="8"/>
      <c r="C25" s="8"/>
      <c r="D25" s="8"/>
    </row>
    <row r="26" spans="1:4">
      <c r="B26" s="8"/>
      <c r="C26" s="8"/>
      <c r="D26" s="8"/>
    </row>
    <row r="27" spans="1:4">
      <c r="B27" s="8"/>
      <c r="C27" s="8"/>
      <c r="D27" s="8"/>
    </row>
    <row r="28" spans="1:4">
      <c r="B28" s="8"/>
      <c r="C28" s="8"/>
      <c r="D28" s="8"/>
    </row>
    <row r="29" spans="1:4">
      <c r="B29" s="8"/>
      <c r="C29" s="8"/>
      <c r="D29" s="8"/>
    </row>
    <row r="30" spans="1:4">
      <c r="B30" s="8"/>
      <c r="C30" s="8"/>
      <c r="D30" s="8"/>
    </row>
    <row r="31" spans="1:4">
      <c r="B31" s="8"/>
      <c r="C31" s="8"/>
      <c r="D31" s="8"/>
    </row>
    <row r="32" spans="1:4">
      <c r="B32" s="8"/>
      <c r="C32" s="8"/>
      <c r="D32" s="8"/>
    </row>
    <row r="33" spans="1:7">
      <c r="B33" s="8"/>
      <c r="C33" s="8"/>
      <c r="D33" s="8"/>
    </row>
    <row r="34" spans="1:7">
      <c r="B34" s="8"/>
      <c r="C34" s="8"/>
      <c r="D34" s="8"/>
    </row>
    <row r="35" spans="1:7">
      <c r="B35" s="8"/>
      <c r="C35" s="8"/>
      <c r="D35" s="8"/>
    </row>
    <row r="36" spans="1:7">
      <c r="B36" s="8"/>
      <c r="C36" s="8"/>
      <c r="D36" s="8"/>
    </row>
    <row r="38" spans="1:7">
      <c r="B38" s="10"/>
      <c r="C38" s="10"/>
      <c r="D38" s="6"/>
      <c r="G38" s="5"/>
    </row>
    <row r="39" spans="1:7">
      <c r="B39" s="11"/>
      <c r="C39" s="11"/>
      <c r="D39" s="11"/>
    </row>
    <row r="43" spans="1:7">
      <c r="A43" s="12"/>
    </row>
  </sheetData>
  <sheetProtection algorithmName="SHA-512" hashValue="e6Bmdei7dQ8U09f57iBI0bkysHcq78a08T2AIFX8qUaW8i3HjQmfv2gAXMZ/fqsfqB7vU4HU35ZyHRUww2em3w==" saltValue="mwipgmEbCFTWkHryXaC+rQ==" spinCount="100000" sheet="1" objects="1" scenarios="1"/>
  <phoneticPr fontId="6"/>
  <pageMargins left="0.7" right="0.7" top="0.75" bottom="0.75" header="0.3" footer="0.3"/>
  <pageSetup paperSize="9" scale="68"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2"/>
  <sheetViews>
    <sheetView zoomScale="141" zoomScaleNormal="85" workbookViewId="0"/>
  </sheetViews>
  <sheetFormatPr defaultColWidth="9" defaultRowHeight="13.5"/>
  <cols>
    <col min="1" max="16384" width="9" style="30"/>
  </cols>
  <sheetData>
    <row r="1" spans="1:30" s="66" customFormat="1">
      <c r="A1" s="61" t="s">
        <v>154</v>
      </c>
      <c r="B1" s="62" t="s">
        <v>148</v>
      </c>
      <c r="C1" s="62" t="s">
        <v>149</v>
      </c>
      <c r="D1" s="62" t="s">
        <v>79</v>
      </c>
      <c r="E1" s="62" t="s">
        <v>147</v>
      </c>
      <c r="F1" s="62" t="s">
        <v>151</v>
      </c>
      <c r="G1" s="62" t="s">
        <v>152</v>
      </c>
      <c r="H1" s="62" t="s">
        <v>146</v>
      </c>
      <c r="I1" s="62" t="s">
        <v>153</v>
      </c>
      <c r="J1" s="62" t="s">
        <v>161</v>
      </c>
      <c r="K1" s="62" t="s">
        <v>150</v>
      </c>
      <c r="L1" s="63" t="s">
        <v>80</v>
      </c>
      <c r="M1" s="63" t="s">
        <v>81</v>
      </c>
      <c r="N1" s="63" t="s">
        <v>162</v>
      </c>
      <c r="O1" s="63" t="s">
        <v>158</v>
      </c>
      <c r="P1" s="63" t="s">
        <v>156</v>
      </c>
      <c r="Q1" s="63" t="s">
        <v>157</v>
      </c>
      <c r="R1" s="63" t="s">
        <v>155</v>
      </c>
      <c r="S1" s="63" t="s">
        <v>159</v>
      </c>
      <c r="T1" s="64" t="s">
        <v>13</v>
      </c>
      <c r="U1" s="64" t="s">
        <v>163</v>
      </c>
      <c r="V1" s="64" t="s">
        <v>165</v>
      </c>
      <c r="W1" s="64" t="s">
        <v>164</v>
      </c>
      <c r="X1" s="64" t="s">
        <v>166</v>
      </c>
      <c r="Y1" s="63" t="s">
        <v>160</v>
      </c>
      <c r="Z1" s="65" t="s">
        <v>167</v>
      </c>
      <c r="AA1" s="65" t="s">
        <v>170</v>
      </c>
      <c r="AB1" s="65" t="s">
        <v>168</v>
      </c>
      <c r="AC1" s="65" t="s">
        <v>171</v>
      </c>
      <c r="AD1" s="65" t="s">
        <v>169</v>
      </c>
    </row>
    <row r="2" spans="1:30" s="71" customFormat="1">
      <c r="A2" s="67"/>
      <c r="B2" s="75">
        <f>'（入力は左のシートへ）別記様式第１号（申請書）'!$AA$10</f>
        <v>7308586</v>
      </c>
      <c r="C2" s="68" t="str">
        <f>'（入力は左のシートへ）別記様式第１号（申請書）'!$Z$11</f>
        <v>広島市中区国泰寺町一丁目６番３４号</v>
      </c>
      <c r="D2" s="68" t="str">
        <f>SUBSTITUTE(SUBSTITUTE(入力シート!C8,"　","")," ","")</f>
        <v>社会福祉法人広島</v>
      </c>
      <c r="E2" s="68" t="str">
        <f>'（入力は左のシートへ）別記様式第１号（申請書）'!$Z$13</f>
        <v>理事長　広島　太郎</v>
      </c>
      <c r="F2" s="68" t="str">
        <f>'（入力は左のシートへ）別記様式第１号（申請書）'!$AD$40&amp;'（入力は左のシートへ）別記様式第１号（申請書）'!$AE$40&amp;'（入力は左のシートへ）別記様式第１号（申請書）'!$AF$40&amp;'（入力は左のシートへ）別記様式第１号（申請書）'!$AG$40</f>
        <v>5555</v>
      </c>
      <c r="G2" s="68" t="str">
        <f>'（入力は左のシートへ）別記様式第１号（申請書）'!$AK$40&amp;'（入力は左のシートへ）別記様式第１号（申請書）'!$AL$40&amp;'（入力は左のシートへ）別記様式第１号（申請書）'!$AM$40</f>
        <v>567</v>
      </c>
      <c r="H2" s="68" t="str">
        <f>'（入力は左のシートへ）別記様式第１号（申請書）'!AG42</f>
        <v>普通</v>
      </c>
      <c r="I2" s="68" t="str">
        <f>'（入力は左のシートへ）別記様式第１号（申請書）'!$AG$41&amp;'（入力は左のシートへ）別記様式第１号（申請書）'!$AH$41&amp;'（入力は左のシートへ）別記様式第１号（申請書）'!$AI$41&amp;'（入力は左のシートへ）別記様式第１号（申請書）'!$AJ$41&amp;'（入力は左のシートへ）別記様式第１号（申請書）'!$AK$41&amp;'（入力は左のシートへ）別記様式第１号（申請書）'!$AL$41&amp;'（入力は左のシートへ）別記様式第１号（申請書）'!$AM$41</f>
        <v>1234567</v>
      </c>
      <c r="J2" s="68" t="str">
        <f>'（入力は左のシートへ）別記様式第１号（申請書）'!$H$41</f>
        <v>ﾌｸ)ﾋﾛｼﾏ</v>
      </c>
      <c r="K2" s="72">
        <f>'（入力は左のシートへ）別記様式第１号（申請書）'!$AC$24</f>
        <v>2445000</v>
      </c>
      <c r="L2" s="69" t="str">
        <f>'（入力は左のシートへ）別記様式第１号（申請書）'!$H$40</f>
        <v>●●銀行</v>
      </c>
      <c r="M2" s="69" t="str">
        <f>'（入力は左のシートへ）別記様式第１号（申請書）'!$T$40</f>
        <v>△△支店</v>
      </c>
      <c r="N2" s="69" t="str">
        <f>入力シート!C27</f>
        <v>社会福祉法人広島　理事長　広島　太郎</v>
      </c>
      <c r="O2" s="69" t="str">
        <f>"令和"&amp;DBCS(入力シート!C3)&amp;"年"&amp;DBCS(入力シート!C4)&amp;"月"&amp;DBCS(入力シート!C5)&amp;"日"</f>
        <v>令和５年５月１０日</v>
      </c>
      <c r="P2" s="76">
        <f>入力シート!C14</f>
        <v>0</v>
      </c>
      <c r="Q2" s="69">
        <f>入力シート!C15</f>
        <v>0</v>
      </c>
      <c r="R2" s="69" t="str">
        <f>入力シート!C16</f>
        <v>広島　花子</v>
      </c>
      <c r="S2" s="69" t="str">
        <f>入力シート!C17</f>
        <v>082-504-2841</v>
      </c>
      <c r="T2" s="69" t="str">
        <f>入力シート!C18</f>
        <v>jiritsu@city.hiroshima.lg.jp</v>
      </c>
      <c r="U2" s="73">
        <f>'（入力は左のシートへ）別記様式第１号（申請書）'!S26</f>
        <v>1000</v>
      </c>
      <c r="V2" s="73">
        <f>'申請書（6申請額一覧、7利用者負担一覧表） '!P24+前シートに入力し切れない場合はこちらに続きを入力してください!P24</f>
        <v>1400000</v>
      </c>
      <c r="W2" s="73">
        <f>'（入力は左のシートへ）別記様式第１号（申請書）'!AD26</f>
        <v>2980</v>
      </c>
      <c r="X2" s="73">
        <f>'申請書（6申請額一覧、7利用者負担一覧表） '!P25+前シートに入力し切れない場合はこちらに続きを入力してください!P25</f>
        <v>1045000</v>
      </c>
      <c r="Y2" s="63" t="str">
        <f>'（入力は左のシートへ）別記様式第１号（申請書）'!B34</f>
        <v>☑</v>
      </c>
      <c r="Z2" s="70" t="str">
        <f>"令和"&amp;DBCS('別記様式第３号（実績報告書)'!AD6)&amp;"年"&amp;DBCS('別記様式第３号（実績報告書)'!AG6)&amp;"月"&amp;DBCS('別記様式第３号（実績報告書)'!AJ6)&amp;"日"</f>
        <v>令和６年１月１０日</v>
      </c>
      <c r="AA2" s="74">
        <f>'別記様式第３号（実績報告書)'!R24</f>
        <v>2445000</v>
      </c>
      <c r="AB2" s="74">
        <f>'別記様式第３号（実績報告書)'!R25</f>
        <v>2445000</v>
      </c>
      <c r="AC2" s="74">
        <f>'別記様式第３号（実績報告書)'!R26</f>
        <v>0</v>
      </c>
      <c r="AD2" s="65" t="str">
        <f>'別記様式第３号（実績報告書)'!B35</f>
        <v>☑</v>
      </c>
    </row>
  </sheetData>
  <sheetProtection algorithmName="SHA-512" hashValue="Gs86Z8OPyAYxplGH4KtXW5ygP2qaAw1EPitoxA2OAK/r9IC1knGcR+LJj/W/IWFeaaMYp/4YNoa9YwsBCpOeQQ==" saltValue="qB7hi44oyGk/qcHJtppP1w==" spinCount="100000" sheet="1" objects="1" scenarios="1"/>
  <phoneticPr fontId="6"/>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入力シート</vt:lpstr>
      <vt:lpstr>（入力は左のシートへ）別記様式第１号（申請書）</vt:lpstr>
      <vt:lpstr>申請書（6申請額一覧、7利用者負担一覧表） </vt:lpstr>
      <vt:lpstr>前シートに入力し切れない場合はこちらに続きを入力してください</vt:lpstr>
      <vt:lpstr>別記様式第３号（実績報告書)</vt:lpstr>
      <vt:lpstr>実績報告書（４精算額一覧）</vt:lpstr>
      <vt:lpstr>定義</vt:lpstr>
      <vt:lpstr>集計用</vt:lpstr>
      <vt:lpstr>'（入力は左のシートへ）別記様式第１号（申請書）'!Print_Area</vt:lpstr>
      <vt:lpstr>'実績報告書（４精算額一覧）'!Print_Area</vt:lpstr>
      <vt:lpstr>'申請書（6申請額一覧、7利用者負担一覧表） '!Print_Area</vt:lpstr>
      <vt:lpstr>前シートに入力し切れない場合はこちらに続きを入力してください!Print_Area</vt:lpstr>
      <vt:lpstr>入力シート!Print_Area</vt:lpstr>
      <vt:lpstr>'別記様式第３号（実績報告書)'!Print_Area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佐古 真之</cp:lastModifiedBy>
  <cp:revision/>
  <cp:lastPrinted>2023-05-01T07:01:54Z</cp:lastPrinted>
  <dcterms:created xsi:type="dcterms:W3CDTF">2018-06-19T01:27:02Z</dcterms:created>
  <dcterms:modified xsi:type="dcterms:W3CDTF">2023-05-01T07:20:00Z</dcterms:modified>
  <cp:category/>
  <cp:contentStatus/>
</cp:coreProperties>
</file>