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xr:revisionPtr xr6:coauthVersionLast="47" xr6:coauthVersionMax="47" documentId="13_ncr:1_{EA5335ED-2CE6-4290-9179-AC62ADB72232}" revIDLastSave="0" xr10:uidLastSave="{00000000-0000-0000-0000-000000000000}"/>
  <bookViews>
    <workbookView tabRatio="529" xr2:uid="{00000000-000D-0000-FFFF-FFFF00000000}" windowHeight="12456" windowWidth="23256" xWindow="-108" yWindow="-108"/>
  </bookViews>
  <sheets>
    <sheet r:id="rId1" name="様式第1号（協議書）" sheetId="8"/>
    <sheet r:id="rId2" name="様式第２号の１（介護ロボット等導入事業計画書) " sheetId="9"/>
    <sheet r:id="rId3" name="様式第２号の２（介護ロボット等導入積算内訳）" sheetId="11"/>
    <sheet r:id="rId4" name="様式第２号の３（介護ロボット等導入補助基本額算定シート）" sheetId="10"/>
    <sheet r:id="rId5" name="様式第３号の１（パッケージ型導入支援事業計画）" sheetId="56"/>
    <sheet r:id="rId6" name="様式第３号の２（パッケージ型導入支援積算内訳）" sheetId="57"/>
    <sheet r:id="rId7" name="Sheet1" sheetId="58"/>
  </sheets>
  <externalReferences>
    <externalReference r:id="rId8"/>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hidden="1" name="_Order1">255</definedName>
    <definedName hidden="1" name="_Order2">255</definedName>
    <definedName name="Autoshape1">#REF!</definedName>
    <definedName localSheetId="0" name="_xlnm.Print_Area">'様式第1号（協議書）'!$A$1:$AK$37</definedName>
    <definedName localSheetId="1" name="_xlnm.Print_Area">'様式第２号の１（介護ロボット等導入事業計画書) '!$A$1:$M$95</definedName>
    <definedName localSheetId="2" name="_xlnm.Print_Area">'様式第２号の２（介護ロボット等導入積算内訳）'!$A$1:$W$34</definedName>
    <definedName localSheetId="3" name="_xlnm.Print_Area">'様式第２号の３（介護ロボット等導入補助基本額算定シート）'!$A$1:$R$36</definedName>
    <definedName localSheetId="4" name="_xlnm.Print_Area">'様式第３号の１（パッケージ型導入支援事業計画）'!$A$1:$N$116</definedName>
    <definedName localSheetId="5" name="_xlnm.Print_Area">'様式第３号の２（パッケージ型導入支援積算内訳）'!$A$1:$W$59</definedName>
    <definedName name="_xlnm.Print_Area">#REF!</definedName>
    <definedName name="syuukeihyou11">[1]集計表２!$A$3:$AD$109</definedName>
    <definedName localSheetId="3" name="グループホーム">'様式第２号の３（介護ロボット等導入補助基本額算定シート）'!$E$46:$E$52</definedName>
    <definedName localSheetId="3" name="居宅介護">'様式第２号の３（介護ロボット等導入補助基本額算定シート）'!$F$46:$F$51</definedName>
    <definedName localSheetId="3" name="重度障害者等包括支援">'様式第２号の３（介護ロボット等導入補助基本額算定シート）'!$I$46:$I$51</definedName>
    <definedName localSheetId="3" name="重度訪問介護">'様式第２号の３（介護ロボット等導入補助基本額算定シート）'!$G$46:$G$51</definedName>
    <definedName localSheetId="3" name="障害者支援施設">'様式第２号の３（介護ロボット等導入補助基本額算定シート）'!$D$46:$D$52</definedName>
    <definedName localSheetId="3" name="短期入所">'様式第２号の３（介護ロボット等導入補助基本額算定シート）'!$H$46:$H$51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1" l="1"/>
  <c r="D5" i="11"/>
  <c r="P20" i="57"/>
  <c r="P21" i="57"/>
  <c r="P22" i="57"/>
  <c r="P23" i="57"/>
  <c r="P24" i="57"/>
  <c r="P25" i="57"/>
  <c r="S25" i="57"/>
  <c r="E16" i="57" s="1"/>
  <c r="P28" i="57"/>
  <c r="P38" i="57" s="1"/>
  <c r="P29" i="57"/>
  <c r="P30" i="57"/>
  <c r="P31" i="57"/>
  <c r="P32" i="57"/>
  <c r="P33" i="57"/>
  <c r="P34" i="57"/>
  <c r="P35" i="57"/>
  <c r="P36" i="57"/>
  <c r="P37" i="57"/>
  <c r="S38" i="57"/>
  <c r="B42" i="57"/>
  <c r="F78" i="56"/>
  <c r="K78" i="56"/>
  <c r="L78" i="56"/>
  <c r="F79" i="56"/>
  <c r="K79" i="56"/>
  <c r="L79" i="56"/>
  <c r="F80" i="56"/>
  <c r="F89" i="56" s="1"/>
  <c r="K80" i="56"/>
  <c r="L80" i="56"/>
  <c r="F81" i="56"/>
  <c r="K81" i="56" s="1"/>
  <c r="F82" i="56"/>
  <c r="K82" i="56"/>
  <c r="L82" i="56"/>
  <c r="F83" i="56"/>
  <c r="K83" i="56"/>
  <c r="L83" i="56"/>
  <c r="F84" i="56"/>
  <c r="K84" i="56"/>
  <c r="L84" i="56"/>
  <c r="F85" i="56"/>
  <c r="K85" i="56"/>
  <c r="L85" i="56"/>
  <c r="F86" i="56"/>
  <c r="K86" i="56"/>
  <c r="L86" i="56"/>
  <c r="F87" i="56"/>
  <c r="K87" i="56"/>
  <c r="L87" i="56"/>
  <c r="F88" i="56"/>
  <c r="K88" i="56"/>
  <c r="L88" i="56"/>
  <c r="E89" i="56"/>
  <c r="J89" i="56"/>
  <c r="L89" i="56"/>
  <c r="F94" i="56"/>
  <c r="K94" i="56"/>
  <c r="L94" i="56"/>
  <c r="F95" i="56"/>
  <c r="K95" i="56"/>
  <c r="L95" i="56"/>
  <c r="F96" i="56"/>
  <c r="L96" i="56" s="1"/>
  <c r="K96" i="56"/>
  <c r="K105" i="56" s="1"/>
  <c r="F97" i="56"/>
  <c r="K97" i="56"/>
  <c r="L97" i="56"/>
  <c r="F98" i="56"/>
  <c r="K98" i="56" s="1"/>
  <c r="L98" i="56"/>
  <c r="F99" i="56"/>
  <c r="K99" i="56" s="1"/>
  <c r="F100" i="56"/>
  <c r="K100" i="56"/>
  <c r="L100" i="56"/>
  <c r="F101" i="56"/>
  <c r="K101" i="56"/>
  <c r="L101" i="56"/>
  <c r="F102" i="56"/>
  <c r="K102" i="56"/>
  <c r="L102" i="56"/>
  <c r="F103" i="56"/>
  <c r="K103" i="56"/>
  <c r="L103" i="56"/>
  <c r="F104" i="56"/>
  <c r="K104" i="56"/>
  <c r="L104" i="56"/>
  <c r="E105" i="56"/>
  <c r="J105" i="56"/>
  <c r="L105" i="56"/>
  <c r="C16" i="57" l="1"/>
  <c r="E12" i="57" s="1"/>
  <c r="F105" i="56"/>
  <c r="L99" i="56"/>
  <c r="K89" i="56"/>
  <c r="L108" i="56" s="1"/>
  <c r="L81" i="56"/>
  <c r="E26" i="56" l="1"/>
  <c r="E30" i="56" s="1"/>
  <c r="E24" i="56"/>
  <c r="E28" i="56" l="1"/>
  <c r="C16" i="8" s="1"/>
  <c r="D6" i="11" l="1"/>
  <c r="L5" i="10"/>
  <c r="M5" i="10"/>
  <c r="D5" i="10"/>
  <c r="M29" i="10"/>
  <c r="L29" i="10"/>
  <c r="N29" i="10" s="1"/>
  <c r="O29" i="10" s="1"/>
  <c r="F29" i="10"/>
  <c r="M28" i="10"/>
  <c r="L28" i="10"/>
  <c r="N28" i="10" s="1"/>
  <c r="O28" i="10" s="1"/>
  <c r="F28" i="10"/>
  <c r="M27" i="10"/>
  <c r="L27" i="10"/>
  <c r="N27" i="10" s="1"/>
  <c r="O27" i="10" s="1"/>
  <c r="F27" i="10"/>
  <c r="M26" i="10"/>
  <c r="L26" i="10"/>
  <c r="N26" i="10" s="1"/>
  <c r="O26" i="10" s="1"/>
  <c r="F26" i="10"/>
  <c r="M25" i="10"/>
  <c r="L25" i="10"/>
  <c r="N25" i="10" s="1"/>
  <c r="O25" i="10" s="1"/>
  <c r="F25" i="10"/>
  <c r="M24" i="10"/>
  <c r="L24" i="10"/>
  <c r="N24" i="10" s="1"/>
  <c r="O24" i="10" s="1"/>
  <c r="F24" i="10"/>
  <c r="M23" i="10"/>
  <c r="L23" i="10"/>
  <c r="N23" i="10" s="1"/>
  <c r="O23" i="10" s="1"/>
  <c r="F23" i="10"/>
  <c r="M22" i="10"/>
  <c r="L22" i="10"/>
  <c r="N22" i="10" s="1"/>
  <c r="O22" i="10" s="1"/>
  <c r="F22" i="10"/>
  <c r="M21" i="10"/>
  <c r="L21" i="10"/>
  <c r="N21" i="10" s="1"/>
  <c r="O21" i="10" s="1"/>
  <c r="F21" i="10"/>
  <c r="M20" i="10"/>
  <c r="L20" i="10"/>
  <c r="N20" i="10" s="1"/>
  <c r="O20" i="10" s="1"/>
  <c r="F20" i="10"/>
  <c r="M19" i="10"/>
  <c r="L19" i="10"/>
  <c r="N19" i="10" s="1"/>
  <c r="O19" i="10" s="1"/>
  <c r="F19" i="10"/>
  <c r="M18" i="10"/>
  <c r="L18" i="10"/>
  <c r="N18" i="10" s="1"/>
  <c r="O18" i="10" s="1"/>
  <c r="F18" i="10"/>
  <c r="M17" i="10"/>
  <c r="L17" i="10"/>
  <c r="N17" i="10" s="1"/>
  <c r="O17" i="10" s="1"/>
  <c r="F17" i="10"/>
  <c r="M16" i="10"/>
  <c r="L16" i="10"/>
  <c r="N16" i="10" s="1"/>
  <c r="O16" i="10" s="1"/>
  <c r="F16" i="10"/>
  <c r="M15" i="10"/>
  <c r="L15" i="10"/>
  <c r="N15" i="10" s="1"/>
  <c r="O15" i="10" s="1"/>
  <c r="F15" i="10"/>
  <c r="M14" i="10"/>
  <c r="L14" i="10"/>
  <c r="N14" i="10" s="1"/>
  <c r="O14" i="10" s="1"/>
  <c r="F14" i="10"/>
  <c r="M13" i="10"/>
  <c r="L13" i="10"/>
  <c r="N13" i="10" s="1"/>
  <c r="O13" i="10" s="1"/>
  <c r="F13" i="10"/>
  <c r="M12" i="10"/>
  <c r="L12" i="10"/>
  <c r="E12" i="10"/>
  <c r="D12" i="10"/>
  <c r="M11" i="10"/>
  <c r="L11" i="10"/>
  <c r="E11" i="10"/>
  <c r="D11" i="10"/>
  <c r="M10" i="10"/>
  <c r="N10" i="10" s="1"/>
  <c r="O10" i="10" s="1"/>
  <c r="L10" i="10"/>
  <c r="E10" i="10"/>
  <c r="D10" i="10"/>
  <c r="M9" i="10"/>
  <c r="N9" i="10" s="1"/>
  <c r="O9" i="10" s="1"/>
  <c r="L9" i="10"/>
  <c r="E9" i="10"/>
  <c r="D9" i="10"/>
  <c r="M8" i="10"/>
  <c r="L8" i="10"/>
  <c r="E8" i="10"/>
  <c r="D8" i="10"/>
  <c r="M7" i="10"/>
  <c r="L7" i="10"/>
  <c r="E7" i="10"/>
  <c r="D7" i="10"/>
  <c r="M6" i="10"/>
  <c r="L6" i="10"/>
  <c r="E6" i="10"/>
  <c r="D6" i="10"/>
  <c r="E5" i="10"/>
  <c r="S22" i="11"/>
  <c r="P21" i="11"/>
  <c r="P20" i="11"/>
  <c r="P19" i="11"/>
  <c r="P18" i="11"/>
  <c r="P17" i="11"/>
  <c r="G87" i="9"/>
  <c r="E87" i="9"/>
  <c r="I86" i="9"/>
  <c r="F86" i="9"/>
  <c r="H86" i="9" s="1"/>
  <c r="I85" i="9"/>
  <c r="H85" i="9"/>
  <c r="F85" i="9"/>
  <c r="F84" i="9"/>
  <c r="I84" i="9" s="1"/>
  <c r="I83" i="9"/>
  <c r="H83" i="9"/>
  <c r="F83" i="9"/>
  <c r="F82" i="9"/>
  <c r="H82" i="9" s="1"/>
  <c r="H81" i="9"/>
  <c r="F81" i="9"/>
  <c r="I81" i="9" s="1"/>
  <c r="I80" i="9"/>
  <c r="H80" i="9"/>
  <c r="F80" i="9"/>
  <c r="I79" i="9"/>
  <c r="H79" i="9"/>
  <c r="F79" i="9"/>
  <c r="F78" i="9"/>
  <c r="F87" i="9" s="1"/>
  <c r="G73" i="9"/>
  <c r="E73" i="9"/>
  <c r="F72" i="9"/>
  <c r="H72" i="9" s="1"/>
  <c r="I71" i="9"/>
  <c r="H71" i="9"/>
  <c r="F71" i="9"/>
  <c r="F70" i="9"/>
  <c r="I70" i="9" s="1"/>
  <c r="I69" i="9"/>
  <c r="H69" i="9"/>
  <c r="F69" i="9"/>
  <c r="F68" i="9"/>
  <c r="H68" i="9" s="1"/>
  <c r="H67" i="9"/>
  <c r="F67" i="9"/>
  <c r="I67" i="9" s="1"/>
  <c r="I66" i="9"/>
  <c r="H66" i="9"/>
  <c r="F66" i="9"/>
  <c r="I65" i="9"/>
  <c r="H65" i="9"/>
  <c r="F65" i="9"/>
  <c r="F64" i="9"/>
  <c r="I64" i="9" s="1"/>
  <c r="I73" i="9" s="1"/>
  <c r="H78" i="9" l="1"/>
  <c r="H64" i="9"/>
  <c r="F12" i="10"/>
  <c r="F9" i="10"/>
  <c r="F7" i="10"/>
  <c r="F5" i="10"/>
  <c r="P24" i="10" s="1"/>
  <c r="N6" i="10"/>
  <c r="O6" i="10" s="1"/>
  <c r="N8" i="10"/>
  <c r="O8" i="10" s="1"/>
  <c r="N12" i="10"/>
  <c r="O12" i="10" s="1"/>
  <c r="N7" i="10"/>
  <c r="O7" i="10" s="1"/>
  <c r="N11" i="10"/>
  <c r="O11" i="10" s="1"/>
  <c r="P22" i="11"/>
  <c r="C14" i="11" s="1"/>
  <c r="E10" i="11" s="1"/>
  <c r="F8" i="10"/>
  <c r="P8" i="10" s="1"/>
  <c r="F6" i="10"/>
  <c r="F10" i="10"/>
  <c r="P25" i="10" s="1"/>
  <c r="F11" i="10"/>
  <c r="N5" i="10"/>
  <c r="O5" i="10" s="1"/>
  <c r="I72" i="9"/>
  <c r="F73" i="9"/>
  <c r="I68" i="9"/>
  <c r="I82" i="9"/>
  <c r="H70" i="9"/>
  <c r="H84" i="9"/>
  <c r="I78" i="9"/>
  <c r="I87" i="9" s="1"/>
  <c r="P7" i="10" l="1"/>
  <c r="Q7" i="10" s="1"/>
  <c r="R7" i="10" s="1"/>
  <c r="P5" i="10"/>
  <c r="Q5" i="10" s="1"/>
  <c r="P9" i="10"/>
  <c r="Q9" i="10" s="1"/>
  <c r="R9" i="10" s="1"/>
  <c r="P6" i="10"/>
  <c r="Q6" i="10" s="1"/>
  <c r="R6" i="10" s="1"/>
  <c r="P17" i="10"/>
  <c r="Q17" i="10" s="1"/>
  <c r="R17" i="10" s="1"/>
  <c r="P26" i="10"/>
  <c r="Q26" i="10" s="1"/>
  <c r="R26" i="10" s="1"/>
  <c r="P18" i="10"/>
  <c r="Q18" i="10" s="1"/>
  <c r="R18" i="10" s="1"/>
  <c r="P19" i="10"/>
  <c r="Q19" i="10" s="1"/>
  <c r="R19" i="10" s="1"/>
  <c r="P12" i="10"/>
  <c r="Q12" i="10" s="1"/>
  <c r="R12" i="10" s="1"/>
  <c r="P10" i="10"/>
  <c r="Q10" i="10" s="1"/>
  <c r="R10" i="10" s="1"/>
  <c r="P28" i="10"/>
  <c r="Q28" i="10" s="1"/>
  <c r="R28" i="10" s="1"/>
  <c r="P20" i="10"/>
  <c r="P21" i="10"/>
  <c r="Q21" i="10" s="1"/>
  <c r="R21" i="10" s="1"/>
  <c r="P14" i="10"/>
  <c r="Q14" i="10" s="1"/>
  <c r="R14" i="10" s="1"/>
  <c r="P13" i="10"/>
  <c r="Q13" i="10" s="1"/>
  <c r="R13" i="10" s="1"/>
  <c r="P22" i="10"/>
  <c r="Q22" i="10" s="1"/>
  <c r="R22" i="10" s="1"/>
  <c r="P16" i="10"/>
  <c r="Q16" i="10" s="1"/>
  <c r="R16" i="10" s="1"/>
  <c r="P29" i="10"/>
  <c r="Q29" i="10" s="1"/>
  <c r="R29" i="10" s="1"/>
  <c r="O30" i="10"/>
  <c r="D26" i="9"/>
  <c r="P27" i="10"/>
  <c r="Q27" i="10" s="1"/>
  <c r="R27" i="10" s="1"/>
  <c r="P15" i="10"/>
  <c r="Q15" i="10" s="1"/>
  <c r="R15" i="10" s="1"/>
  <c r="P23" i="10"/>
  <c r="Q23" i="10" s="1"/>
  <c r="R23" i="10" s="1"/>
  <c r="P11" i="10"/>
  <c r="Q11" i="10" s="1"/>
  <c r="R11" i="10" s="1"/>
  <c r="H87" i="9"/>
  <c r="Q25" i="10"/>
  <c r="R25" i="10" s="1"/>
  <c r="Q8" i="10"/>
  <c r="R8" i="10" s="1"/>
  <c r="H73" i="9"/>
  <c r="Q24" i="10"/>
  <c r="R24" i="10" s="1"/>
  <c r="Q20" i="10"/>
  <c r="R20" i="10" s="1"/>
  <c r="I90" i="9" l="1"/>
  <c r="R5" i="10"/>
  <c r="R30" i="10" s="1"/>
  <c r="P30" i="10"/>
  <c r="Q30" i="10" s="1"/>
  <c r="D28" i="9" l="1"/>
  <c r="D30" i="9" l="1"/>
  <c r="D32" i="9"/>
</calcChain>
</file>

<file path=xl/sharedStrings.xml><?xml version="1.0" encoding="utf-8"?>
<sst xmlns="http://schemas.openxmlformats.org/spreadsheetml/2006/main" count="404" uniqueCount="242">
  <si>
    <t xml:space="preserve">                             </t>
  </si>
  <si>
    <t>・Wi-Fi工事等通信環境整備に要する経費</t>
  </si>
  <si>
    <t>C.年間発生件数（B×12）</t>
  </si>
  <si>
    <t>（３）ロボット機器等を導入する業務内容（概要）　　</t>
  </si>
  <si>
    <t>代表者氏名　　　　　　　　　　　　　</t>
  </si>
  <si>
    <t>障害児入所施設</t>
  </si>
  <si>
    <t>導入機器名</t>
    <rPh sb="0" eb="2">
      <t>ドウニュウ</t>
    </rPh>
    <rPh sb="2" eb="4">
      <t>キキ</t>
    </rPh>
    <rPh sb="4" eb="5">
      <t>メイ</t>
    </rPh>
    <phoneticPr fontId="22"/>
  </si>
  <si>
    <t>円</t>
    <rPh sb="0" eb="1">
      <t>エン</t>
    </rPh>
    <phoneticPr fontId="22"/>
  </si>
  <si>
    <t>施設利用者数</t>
    <rPh sb="0" eb="2">
      <t>シセツ</t>
    </rPh>
    <rPh sb="2" eb="5">
      <t>リヨウシャ</t>
    </rPh>
    <rPh sb="5" eb="6">
      <t>スウ</t>
    </rPh>
    <phoneticPr fontId="22"/>
  </si>
  <si>
    <t>短期入所</t>
  </si>
  <si>
    <t>（１）機器を導入することにしたきっかけ及び目的（複数回答可）</t>
    <rPh sb="19" eb="20">
      <t>オヨ</t>
    </rPh>
    <phoneticPr fontId="22"/>
  </si>
  <si>
    <t>機器名：</t>
    <rPh sb="0" eb="3">
      <t>キキメイ</t>
    </rPh>
    <phoneticPr fontId="22"/>
  </si>
  <si>
    <r>
      <t>　</t>
    </r>
    <r>
      <rPr>
        <sz val="11"/>
        <rFont val="ＭＳ Ｐゴシック"/>
        <family val="3"/>
        <charset val="128"/>
      </rPr>
      <t xml:space="preserve">　 </t>
    </r>
    <r>
      <rPr>
        <sz val="9"/>
        <rFont val="ＭＳ Ｐゴシック"/>
        <family val="3"/>
        <charset val="128"/>
      </rPr>
      <t>※　（２）×1/2にて算出（千円未満切捨）</t>
    </r>
  </si>
  <si>
    <t>４　行動上の問題への対応（※2）</t>
    <rPh sb="2" eb="5">
      <t>コウドウジョウ</t>
    </rPh>
    <rPh sb="6" eb="8">
      <t>モンダイ</t>
    </rPh>
    <rPh sb="10" eb="12">
      <t>タイオウ</t>
    </rPh>
    <phoneticPr fontId="22"/>
  </si>
  <si>
    <t>施設・事業所種別</t>
    <rPh sb="0" eb="2">
      <t>シセツ</t>
    </rPh>
    <rPh sb="3" eb="6">
      <t>ジギョウショ</t>
    </rPh>
    <rPh sb="6" eb="8">
      <t>シュベツ</t>
    </rPh>
    <phoneticPr fontId="22"/>
  </si>
  <si>
    <t>実支出（予定）額：</t>
    <rPh sb="0" eb="1">
      <t>ジツ</t>
    </rPh>
    <rPh sb="4" eb="6">
      <t>ヨテイ</t>
    </rPh>
    <rPh sb="7" eb="8">
      <t>ガク</t>
    </rPh>
    <phoneticPr fontId="22"/>
  </si>
  <si>
    <t>行や列の結合や、自動計算の関数の変更等は行わないこと。</t>
    <rPh sb="2" eb="4">
      <t>ジドウ</t>
    </rPh>
    <rPh sb="4" eb="6">
      <t>ケイサン</t>
    </rPh>
    <rPh sb="7" eb="9">
      <t>カンスウ</t>
    </rPh>
    <rPh sb="10" eb="12">
      <t>ヘンコウ</t>
    </rPh>
    <rPh sb="12" eb="13">
      <t>トウ</t>
    </rPh>
    <rPh sb="14" eb="15">
      <t>オコナ</t>
    </rPh>
    <phoneticPr fontId="22"/>
  </si>
  <si>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22"/>
  </si>
  <si>
    <t>６　巡回・移動</t>
    <rPh sb="2" eb="4">
      <t>ジュンカイ</t>
    </rPh>
    <rPh sb="5" eb="7">
      <t>イドウ</t>
    </rPh>
    <phoneticPr fontId="22"/>
  </si>
  <si>
    <t>優先順位</t>
    <rPh sb="0" eb="2">
      <t>ユウセン</t>
    </rPh>
    <rPh sb="2" eb="4">
      <t>ジュンイ</t>
    </rPh>
    <phoneticPr fontId="22"/>
  </si>
  <si>
    <t>設置主体名</t>
  </si>
  <si>
    <t>　　　　４　会議や他職種連携におけるロボットの活用</t>
    <rPh sb="6" eb="8">
      <t>カイギ</t>
    </rPh>
    <rPh sb="9" eb="10">
      <t>タ</t>
    </rPh>
    <rPh sb="10" eb="12">
      <t>ショクシュ</t>
    </rPh>
    <rPh sb="12" eb="14">
      <t>レンケイ</t>
    </rPh>
    <rPh sb="23" eb="25">
      <t>カツヨウ</t>
    </rPh>
    <phoneticPr fontId="22"/>
  </si>
  <si>
    <t>直接介護</t>
  </si>
  <si>
    <t>入浴支援</t>
  </si>
  <si>
    <t>職員数（実数）</t>
    <rPh sb="0" eb="3">
      <t>ショクインスウ</t>
    </rPh>
    <rPh sb="4" eb="6">
      <t>ジッスウ</t>
    </rPh>
    <phoneticPr fontId="22"/>
  </si>
  <si>
    <t>値引額（合計）</t>
    <rPh sb="0" eb="2">
      <t>ネビ</t>
    </rPh>
    <rPh sb="2" eb="3">
      <t>ガク</t>
    </rPh>
    <rPh sb="4" eb="6">
      <t>ゴウケイ</t>
    </rPh>
    <phoneticPr fontId="22"/>
  </si>
  <si>
    <t>１台当たりの
機器購入価格
（Ｂ）</t>
    <rPh sb="1" eb="2">
      <t>ダイ</t>
    </rPh>
    <rPh sb="2" eb="3">
      <t>ア</t>
    </rPh>
    <rPh sb="7" eb="9">
      <t>キキ</t>
    </rPh>
    <rPh sb="9" eb="11">
      <t>コウニュウ</t>
    </rPh>
    <rPh sb="11" eb="13">
      <t>カカク</t>
    </rPh>
    <phoneticPr fontId="22"/>
  </si>
  <si>
    <t>移乗介護</t>
  </si>
  <si>
    <t>グループホーム</t>
  </si>
  <si>
    <t>＜施設・事業所別の補助上限額＞
（障害者支援施設：210万円
グループホーム：150万円
その他事業所：120万円）
（Ｊ）</t>
    <rPh sb="1" eb="3">
      <t>シセツ</t>
    </rPh>
    <rPh sb="4" eb="7">
      <t>ジギョウショ</t>
    </rPh>
    <rPh sb="7" eb="8">
      <t>ベツ</t>
    </rPh>
    <rPh sb="9" eb="11">
      <t>ホジョ</t>
    </rPh>
    <rPh sb="11" eb="14">
      <t>ジョウゲンガク</t>
    </rPh>
    <rPh sb="17" eb="20">
      <t>ショウガイシャ</t>
    </rPh>
    <rPh sb="20" eb="22">
      <t>シエン</t>
    </rPh>
    <rPh sb="22" eb="24">
      <t>シセツ</t>
    </rPh>
    <rPh sb="28" eb="30">
      <t>マンエン</t>
    </rPh>
    <rPh sb="42" eb="44">
      <t>マンエン</t>
    </rPh>
    <rPh sb="47" eb="48">
      <t>タ</t>
    </rPh>
    <rPh sb="48" eb="51">
      <t>ジギョウショ</t>
    </rPh>
    <rPh sb="55" eb="57">
      <t>マンエン</t>
    </rPh>
    <phoneticPr fontId="22"/>
  </si>
  <si>
    <t>２　排泄介助・支援</t>
    <rPh sb="2" eb="4">
      <t>ハイセツ</t>
    </rPh>
    <rPh sb="4" eb="6">
      <t>カイジョ</t>
    </rPh>
    <rPh sb="7" eb="9">
      <t>シエン</t>
    </rPh>
    <phoneticPr fontId="22"/>
  </si>
  <si>
    <t>（注１）</t>
    <rPh sb="1" eb="2">
      <t>チュウ</t>
    </rPh>
    <phoneticPr fontId="22"/>
  </si>
  <si>
    <t xml:space="preserve">　　　　１　ケアの質の向上
            （利用者の自立支援、社会参加・コミュニケーション機会の増加に向けたケアの実施、根拠に基づいた支援の実施等）
</t>
    <rPh sb="9" eb="10">
      <t>シツ</t>
    </rPh>
    <rPh sb="11" eb="13">
      <t>コウジョウ</t>
    </rPh>
    <phoneticPr fontId="22"/>
  </si>
  <si>
    <t>機能訓練支援</t>
    <rPh sb="0" eb="2">
      <t>キノウ</t>
    </rPh>
    <rPh sb="2" eb="4">
      <t>クンレン</t>
    </rPh>
    <rPh sb="4" eb="6">
      <t>シエン</t>
    </rPh>
    <phoneticPr fontId="22"/>
  </si>
  <si>
    <t>ロボット等導入によって得られた生産性向上による業務効率化及び職員の業務負担軽減により超過勤務手当等の経費に金銭的剰余が出た場合には、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5">
      <t>トウ</t>
    </rPh>
    <rPh sb="5" eb="7">
      <t>ドウニュウ</t>
    </rPh>
    <rPh sb="11" eb="12">
      <t>エ</t>
    </rPh>
    <rPh sb="15" eb="18">
      <t>セイサンセイ</t>
    </rPh>
    <rPh sb="18" eb="20">
      <t>コウジョウ</t>
    </rPh>
    <rPh sb="23" eb="25">
      <t>ギョウム</t>
    </rPh>
    <rPh sb="25" eb="27">
      <t>コウリツ</t>
    </rPh>
    <rPh sb="27" eb="28">
      <t>カ</t>
    </rPh>
    <rPh sb="28" eb="29">
      <t>オヨ</t>
    </rPh>
    <rPh sb="30" eb="32">
      <t>ショクイン</t>
    </rPh>
    <rPh sb="46" eb="48">
      <t>テアテ</t>
    </rPh>
    <rPh sb="50" eb="52">
      <t>ケイヒ</t>
    </rPh>
    <rPh sb="72" eb="75">
      <t>リヨウシャ</t>
    </rPh>
    <rPh sb="76" eb="77">
      <t>ウ</t>
    </rPh>
    <rPh sb="79" eb="81">
      <t>ショウガイ</t>
    </rPh>
    <rPh sb="81" eb="83">
      <t>フクシ</t>
    </rPh>
    <rPh sb="121" eb="122">
      <t>ムネ</t>
    </rPh>
    <rPh sb="123" eb="125">
      <t>ショクイン</t>
    </rPh>
    <rPh sb="125" eb="126">
      <t>トウ</t>
    </rPh>
    <rPh sb="127" eb="129">
      <t>シュウチ</t>
    </rPh>
    <phoneticPr fontId="37"/>
  </si>
  <si>
    <t>　</t>
  </si>
  <si>
    <t>住　　　  所</t>
  </si>
  <si>
    <t>間接業務</t>
  </si>
  <si>
    <t>・機器の配送料</t>
  </si>
  <si>
    <t>　①前記２（３）に係る現在（ロボット機器等導入前）の業務時間内訳　</t>
  </si>
  <si>
    <t>D. 1件当たりの
平均処理時間（分）</t>
  </si>
  <si>
    <t>【基本情報】</t>
    <rPh sb="1" eb="3">
      <t>キホン</t>
    </rPh>
    <rPh sb="3" eb="5">
      <t>ジョウホウ</t>
    </rPh>
    <phoneticPr fontId="22"/>
  </si>
  <si>
    <t>フリガナ</t>
  </si>
  <si>
    <t>法人名</t>
    <rPh sb="0" eb="2">
      <t>ホウジン</t>
    </rPh>
    <rPh sb="2" eb="3">
      <t>メイ</t>
    </rPh>
    <phoneticPr fontId="22"/>
  </si>
  <si>
    <t>事業所名</t>
    <rPh sb="0" eb="3">
      <t>ジギョウショ</t>
    </rPh>
    <rPh sb="3" eb="4">
      <t>メイ</t>
    </rPh>
    <phoneticPr fontId="22"/>
  </si>
  <si>
    <r>
      <t>提</t>
    </r>
    <r>
      <rPr>
        <sz val="11"/>
        <rFont val="ＭＳ Ｐゴシック"/>
        <family val="3"/>
        <charset val="128"/>
      </rPr>
      <t>供サービス</t>
    </r>
    <r>
      <rPr>
        <sz val="9"/>
        <rFont val="ＭＳ Ｐゴシック"/>
        <family val="3"/>
        <charset val="128"/>
      </rPr>
      <t>（複数のサービスを提供している場合は、補助上限額を適用する施設・事業所を選択）</t>
    </r>
    <rPh sb="0" eb="2">
      <t>テイキョウ</t>
    </rPh>
    <rPh sb="7" eb="9">
      <t>フクスウ</t>
    </rPh>
    <rPh sb="15" eb="17">
      <t>テイキョウ</t>
    </rPh>
    <rPh sb="21" eb="23">
      <t>バアイ</t>
    </rPh>
    <phoneticPr fontId="22"/>
  </si>
  <si>
    <t>機器導入費用（合計）</t>
    <rPh sb="0" eb="2">
      <t>キキ</t>
    </rPh>
    <rPh sb="2" eb="4">
      <t>ドウニュウ</t>
    </rPh>
    <rPh sb="4" eb="6">
      <t>ヒヨウ</t>
    </rPh>
    <rPh sb="7" eb="9">
      <t>ゴウケイ</t>
    </rPh>
    <phoneticPr fontId="22"/>
  </si>
  <si>
    <t>（補助実績）</t>
    <rPh sb="1" eb="3">
      <t>ホジョ</t>
    </rPh>
    <rPh sb="3" eb="5">
      <t>ジッセキ</t>
    </rPh>
    <phoneticPr fontId="22"/>
  </si>
  <si>
    <t>（補助年度）</t>
    <rPh sb="1" eb="3">
      <t>ホジョ</t>
    </rPh>
    <rPh sb="3" eb="5">
      <t>ネンド</t>
    </rPh>
    <phoneticPr fontId="2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</si>
  <si>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</si>
  <si>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２．事業計画</t>
    <rPh sb="2" eb="4">
      <t>ジギョウ</t>
    </rPh>
    <rPh sb="4" eb="6">
      <t>ケイカク</t>
    </rPh>
    <phoneticPr fontId="22"/>
  </si>
  <si>
    <t>導入経費の算定に当たっては、複数の業者から見積書を徴している。</t>
    <rPh sb="0" eb="2">
      <t>ドウニュウ</t>
    </rPh>
    <rPh sb="14" eb="16">
      <t>フクスウ</t>
    </rPh>
    <rPh sb="17" eb="19">
      <t>ギョウシャ</t>
    </rPh>
    <rPh sb="21" eb="24">
      <t>ミツモリショ</t>
    </rPh>
    <rPh sb="25" eb="26">
      <t>チョウ</t>
    </rPh>
    <phoneticPr fontId="22"/>
  </si>
  <si>
    <t>「福祉・介護職員処遇改善加算」を算定しているか、あるいは交付申請後おおむね３ヶ月以内に取得見込みである。</t>
  </si>
  <si>
    <t>１．経費計画</t>
    <rPh sb="2" eb="4">
      <t>ケイヒ</t>
    </rPh>
    <rPh sb="4" eb="6">
      <t>ケイカク</t>
    </rPh>
    <phoneticPr fontId="22"/>
  </si>
  <si>
    <t>（単位：円）</t>
    <rPh sb="1" eb="3">
      <t>タンイ</t>
    </rPh>
    <rPh sb="4" eb="5">
      <t>エン</t>
    </rPh>
    <phoneticPr fontId="22"/>
  </si>
  <si>
    <t>No.</t>
  </si>
  <si>
    <t>（３）補助見込み額（自動計算）</t>
    <rPh sb="3" eb="5">
      <t>ホジョ</t>
    </rPh>
    <rPh sb="5" eb="7">
      <t>ミコ</t>
    </rPh>
    <rPh sb="8" eb="9">
      <t>ガク</t>
    </rPh>
    <rPh sb="10" eb="14">
      <t>ジドウケイサン</t>
    </rPh>
    <phoneticPr fontId="22"/>
  </si>
  <si>
    <t>台</t>
  </si>
  <si>
    <t>　　　※　（2）×3/4にて算出（千円未満切捨）</t>
    <rPh sb="14" eb="16">
      <t>サンシュツ</t>
    </rPh>
    <rPh sb="17" eb="19">
      <t>センエン</t>
    </rPh>
    <rPh sb="19" eb="21">
      <t>ミマン</t>
    </rPh>
    <rPh sb="21" eb="23">
      <t>キリス</t>
    </rPh>
    <phoneticPr fontId="22"/>
  </si>
  <si>
    <t>（５）主な導入機器内容（種別・機器名等）</t>
    <rPh sb="3" eb="4">
      <t>オモ</t>
    </rPh>
    <rPh sb="5" eb="7">
      <t>ドウニュウ</t>
    </rPh>
    <rPh sb="7" eb="9">
      <t>キキ</t>
    </rPh>
    <rPh sb="9" eb="11">
      <t>ナイヨウ</t>
    </rPh>
    <phoneticPr fontId="22"/>
  </si>
  <si>
    <t>機器の種別：</t>
  </si>
  <si>
    <t>排泄支援</t>
  </si>
  <si>
    <t>移動支援</t>
  </si>
  <si>
    <t>見守り・コミュニケーション</t>
  </si>
  <si>
    <t>機器の特徴：</t>
    <rPh sb="0" eb="2">
      <t>キキ</t>
    </rPh>
    <rPh sb="3" eb="5">
      <t>トクチョウ</t>
    </rPh>
    <phoneticPr fontId="22"/>
  </si>
  <si>
    <t>　　　６　ヒヤリハット・介護事故の防止</t>
    <rPh sb="12" eb="14">
      <t>カイゴ</t>
    </rPh>
    <rPh sb="14" eb="16">
      <t>ジコ</t>
    </rPh>
    <rPh sb="17" eb="19">
      <t>ボウシ</t>
    </rPh>
    <phoneticPr fontId="22"/>
  </si>
  <si>
    <t>　　　７　その他</t>
    <rPh sb="7" eb="8">
      <t>タ</t>
    </rPh>
    <phoneticPr fontId="22"/>
  </si>
  <si>
    <t>きっかけ</t>
  </si>
  <si>
    <t>※機器の導入経費（購入費用及び初期設定費用）と認められない経費は対象外とする。</t>
  </si>
  <si>
    <t>目的</t>
    <rPh sb="0" eb="2">
      <t>モクテキ</t>
    </rPh>
    <phoneticPr fontId="22"/>
  </si>
  <si>
    <t>　　　　１　理事長等、法人幹部からのの提案</t>
    <rPh sb="6" eb="9">
      <t>リジチョウ</t>
    </rPh>
    <rPh sb="9" eb="10">
      <t>トウ</t>
    </rPh>
    <rPh sb="11" eb="13">
      <t>ホウジン</t>
    </rPh>
    <rPh sb="13" eb="15">
      <t>カンブ</t>
    </rPh>
    <rPh sb="19" eb="21">
      <t>テイアン</t>
    </rPh>
    <phoneticPr fontId="22"/>
  </si>
  <si>
    <t>　　　４　導入に対する補助があるため</t>
    <rPh sb="5" eb="7">
      <t>ドウニュウ</t>
    </rPh>
    <rPh sb="8" eb="9">
      <t>タイ</t>
    </rPh>
    <rPh sb="11" eb="13">
      <t>ホジョ</t>
    </rPh>
    <phoneticPr fontId="22"/>
  </si>
  <si>
    <t>　　　　２　施設長等・管理者等、管理職からの提案</t>
    <rPh sb="6" eb="9">
      <t>シセツチョウ</t>
    </rPh>
    <rPh sb="9" eb="10">
      <t>トウ</t>
    </rPh>
    <rPh sb="11" eb="14">
      <t>カンリシャ</t>
    </rPh>
    <rPh sb="14" eb="15">
      <t>トウ</t>
    </rPh>
    <rPh sb="16" eb="19">
      <t>カンリショク</t>
    </rPh>
    <rPh sb="22" eb="24">
      <t>テイアン</t>
    </rPh>
    <phoneticPr fontId="22"/>
  </si>
  <si>
    <t>　　　５　機器メーカーからの営業・提案</t>
    <rPh sb="5" eb="7">
      <t>キキ</t>
    </rPh>
    <rPh sb="14" eb="16">
      <t>エイギョウ</t>
    </rPh>
    <rPh sb="17" eb="19">
      <t>テイアン</t>
    </rPh>
    <phoneticPr fontId="22"/>
  </si>
  <si>
    <t>　　　　２　職員の精神的・肉体的負担軽減</t>
    <rPh sb="6" eb="8">
      <t>ショクイン</t>
    </rPh>
    <rPh sb="9" eb="12">
      <t>セイシンテキ</t>
    </rPh>
    <rPh sb="13" eb="16">
      <t>ニクタイテキ</t>
    </rPh>
    <rPh sb="16" eb="18">
      <t>フタン</t>
    </rPh>
    <rPh sb="18" eb="20">
      <t>ケイゲン</t>
    </rPh>
    <phoneticPr fontId="22"/>
  </si>
  <si>
    <t>　　　５　職員の確保・離職防止・定着に資する取組の推進</t>
    <rPh sb="5" eb="7">
      <t>ショクイン</t>
    </rPh>
    <rPh sb="8" eb="10">
      <t>カクホ</t>
    </rPh>
    <rPh sb="11" eb="15">
      <t>リショクボウシ</t>
    </rPh>
    <rPh sb="16" eb="18">
      <t>テイチャク</t>
    </rPh>
    <rPh sb="19" eb="20">
      <t>シ</t>
    </rPh>
    <rPh sb="22" eb="23">
      <t>ト</t>
    </rPh>
    <rPh sb="23" eb="24">
      <t>ク</t>
    </rPh>
    <rPh sb="25" eb="27">
      <t>スイシン</t>
    </rPh>
    <phoneticPr fontId="22"/>
  </si>
  <si>
    <t>　　　　３　介護職等、現場職員からの提案</t>
    <rPh sb="6" eb="9">
      <t>カイゴショク</t>
    </rPh>
    <rPh sb="9" eb="10">
      <t>トウ</t>
    </rPh>
    <rPh sb="11" eb="15">
      <t>ゲンバショクイン</t>
    </rPh>
    <rPh sb="18" eb="20">
      <t>テイアン</t>
    </rPh>
    <phoneticPr fontId="22"/>
  </si>
  <si>
    <t>　　　６　他の施設・事業所からの推薦・口コミ</t>
    <rPh sb="5" eb="6">
      <t>タ</t>
    </rPh>
    <rPh sb="7" eb="9">
      <t>シセツ</t>
    </rPh>
    <rPh sb="10" eb="13">
      <t>ジギョウショ</t>
    </rPh>
    <rPh sb="16" eb="18">
      <t>スイセン</t>
    </rPh>
    <rPh sb="19" eb="20">
      <t>クチ</t>
    </rPh>
    <phoneticPr fontId="22"/>
  </si>
  <si>
    <t>　※　本内訳書の資料として、複数の業者から徴した見積書の写し（PDFファイルに限る。）を添付すること。</t>
  </si>
  <si>
    <t>　　　　３　業務の効率化</t>
    <rPh sb="6" eb="8">
      <t>ギョウム</t>
    </rPh>
    <rPh sb="9" eb="12">
      <t>コウリツカ</t>
    </rPh>
    <phoneticPr fontId="22"/>
  </si>
  <si>
    <t>　　　　７　その他</t>
    <rPh sb="8" eb="9">
      <t>タ</t>
    </rPh>
    <phoneticPr fontId="22"/>
  </si>
  <si>
    <t>（※その他を選択した場合に記入　　　　　　　　　　　　　　）</t>
    <rPh sb="4" eb="5">
      <t>タ</t>
    </rPh>
    <rPh sb="6" eb="8">
      <t>センタク</t>
    </rPh>
    <rPh sb="10" eb="12">
      <t>バアイ</t>
    </rPh>
    <rPh sb="13" eb="15">
      <t>キニュウ</t>
    </rPh>
    <phoneticPr fontId="22"/>
  </si>
  <si>
    <t>（２）事業所が抱える課題</t>
    <rPh sb="3" eb="6">
      <t>ジギョウショ</t>
    </rPh>
    <rPh sb="7" eb="8">
      <t>カカ</t>
    </rPh>
    <rPh sb="10" eb="12">
      <t>カダイ</t>
    </rPh>
    <phoneticPr fontId="22"/>
  </si>
  <si>
    <t>（４）ロボット機器等導入前の定量的指標及びロボット機器等導入により想定される定量的指標</t>
  </si>
  <si>
    <t>事業所</t>
    <rPh sb="0" eb="3">
      <t>ジギョウショ</t>
    </rPh>
    <phoneticPr fontId="22"/>
  </si>
  <si>
    <t>業務内容</t>
    <rPh sb="0" eb="2">
      <t>ギョウム</t>
    </rPh>
    <rPh sb="2" eb="4">
      <t>ナイヨウ</t>
    </rPh>
    <phoneticPr fontId="22"/>
  </si>
  <si>
    <t>人時間
E（A×C×D）</t>
  </si>
  <si>
    <t>A.業務従事者数</t>
  </si>
  <si>
    <t>発生件数</t>
    <rPh sb="0" eb="2">
      <t>ハッセイ</t>
    </rPh>
    <rPh sb="2" eb="4">
      <t>ケンスウ</t>
    </rPh>
    <phoneticPr fontId="22"/>
  </si>
  <si>
    <t>１人あたり
業務時間
（C×D／A）</t>
  </si>
  <si>
    <t>B.ひと月当たり</t>
  </si>
  <si>
    <t>１　移動・移乗・体位変換</t>
    <rPh sb="2" eb="4">
      <t>イドウ</t>
    </rPh>
    <rPh sb="5" eb="7">
      <t>イジョウ</t>
    </rPh>
    <rPh sb="8" eb="10">
      <t>タイイ</t>
    </rPh>
    <rPh sb="10" eb="12">
      <t>ヘンカン</t>
    </rPh>
    <phoneticPr fontId="22"/>
  </si>
  <si>
    <t>３　生活自立支援（※1）</t>
    <rPh sb="2" eb="4">
      <t>セイカツ</t>
    </rPh>
    <rPh sb="4" eb="6">
      <t>ジリツ</t>
    </rPh>
    <rPh sb="6" eb="8">
      <t>シエン</t>
    </rPh>
    <phoneticPr fontId="22"/>
  </si>
  <si>
    <t>５　その他の直接介護</t>
    <rPh sb="4" eb="5">
      <t>タ</t>
    </rPh>
    <rPh sb="6" eb="8">
      <t>チョクセツ</t>
    </rPh>
    <rPh sb="8" eb="10">
      <t>カイゴ</t>
    </rPh>
    <phoneticPr fontId="22"/>
  </si>
  <si>
    <t>７　記録・文書作成・連絡調整等（※3）</t>
    <rPh sb="2" eb="4">
      <t>キロク</t>
    </rPh>
    <rPh sb="5" eb="7">
      <t>ブンショ</t>
    </rPh>
    <rPh sb="7" eb="9">
      <t>サクセイ</t>
    </rPh>
    <rPh sb="10" eb="12">
      <t>レンラク</t>
    </rPh>
    <rPh sb="12" eb="14">
      <t>チョウセイ</t>
    </rPh>
    <rPh sb="14" eb="15">
      <t>トウ</t>
    </rPh>
    <phoneticPr fontId="22"/>
  </si>
  <si>
    <t>８　見守り機器の使用・確認</t>
    <rPh sb="2" eb="4">
      <t>ミマモ</t>
    </rPh>
    <rPh sb="5" eb="7">
      <t>キキ</t>
    </rPh>
    <rPh sb="8" eb="10">
      <t>シヨウ</t>
    </rPh>
    <rPh sb="11" eb="13">
      <t>カクニン</t>
    </rPh>
    <phoneticPr fontId="22"/>
  </si>
  <si>
    <t>９　その他の間接業務</t>
    <rPh sb="4" eb="5">
      <t>タ</t>
    </rPh>
    <rPh sb="6" eb="8">
      <t>カンセツ</t>
    </rPh>
    <rPh sb="8" eb="10">
      <t>ギョウム</t>
    </rPh>
    <phoneticPr fontId="22"/>
  </si>
  <si>
    <t>②　ロボット機器等導入後の前記２（３）に係る想定業務時間内訳</t>
  </si>
  <si>
    <t>　年間業務時間数想定削減率（％）</t>
    <rPh sb="1" eb="3">
      <t>ネンカン</t>
    </rPh>
    <rPh sb="3" eb="5">
      <t>ギョウム</t>
    </rPh>
    <rPh sb="5" eb="8">
      <t>ジカンスウ</t>
    </rPh>
    <rPh sb="8" eb="10">
      <t>ソウテイ</t>
    </rPh>
    <rPh sb="10" eb="12">
      <t>サクゲン</t>
    </rPh>
    <rPh sb="12" eb="13">
      <t>リツ</t>
    </rPh>
    <phoneticPr fontId="22"/>
  </si>
  <si>
    <t>様式第２号の２</t>
    <rPh sb="0" eb="2">
      <t>ヨウシキ</t>
    </rPh>
    <rPh sb="2" eb="3">
      <t>ダイ</t>
    </rPh>
    <rPh sb="4" eb="5">
      <t>ゴウ</t>
    </rPh>
    <phoneticPr fontId="22"/>
  </si>
  <si>
    <t>人</t>
    <rPh sb="0" eb="1">
      <t>ヒト</t>
    </rPh>
    <phoneticPr fontId="22"/>
  </si>
  <si>
    <t>初期設定に要する費用（合計）</t>
    <rPh sb="0" eb="2">
      <t>ショキ</t>
    </rPh>
    <rPh sb="2" eb="4">
      <t>セッテイ</t>
    </rPh>
    <rPh sb="5" eb="6">
      <t>ヨウ</t>
    </rPh>
    <rPh sb="8" eb="10">
      <t>ヒヨウ</t>
    </rPh>
    <rPh sb="11" eb="13">
      <t>ゴウケイ</t>
    </rPh>
    <phoneticPr fontId="22"/>
  </si>
  <si>
    <t>導入内容</t>
    <rPh sb="0" eb="2">
      <t>ドウニュウ</t>
    </rPh>
    <rPh sb="2" eb="4">
      <t>ナイヨウ</t>
    </rPh>
    <phoneticPr fontId="22"/>
  </si>
  <si>
    <t>上限額</t>
    <rPh sb="0" eb="3">
      <t>ジョウゲンガク</t>
    </rPh>
    <phoneticPr fontId="22"/>
  </si>
  <si>
    <t>数量</t>
    <rPh sb="0" eb="2">
      <t>スウリョウ</t>
    </rPh>
    <phoneticPr fontId="22"/>
  </si>
  <si>
    <t>単価</t>
    <rPh sb="0" eb="2">
      <t>タンカ</t>
    </rPh>
    <phoneticPr fontId="22"/>
  </si>
  <si>
    <t>機器導入費用</t>
    <rPh sb="0" eb="2">
      <t>キキ</t>
    </rPh>
    <rPh sb="2" eb="4">
      <t>ドウニュウ</t>
    </rPh>
    <rPh sb="4" eb="6">
      <t>ヒヨウ</t>
    </rPh>
    <phoneticPr fontId="22"/>
  </si>
  <si>
    <t>初期設定に要する費用</t>
    <rPh sb="0" eb="2">
      <t>ショキ</t>
    </rPh>
    <rPh sb="2" eb="4">
      <t>セッテイ</t>
    </rPh>
    <rPh sb="5" eb="6">
      <t>ヨウ</t>
    </rPh>
    <rPh sb="8" eb="10">
      <t>ヒヨウ</t>
    </rPh>
    <phoneticPr fontId="22"/>
  </si>
  <si>
    <t>合計</t>
    <rPh sb="0" eb="2">
      <t>ゴウケイ</t>
    </rPh>
    <phoneticPr fontId="22"/>
  </si>
  <si>
    <t>・PC、レット及びその付属品</t>
  </si>
  <si>
    <t>【対象外となる経費の例】</t>
  </si>
  <si>
    <t>・工事費（設置費は可能）</t>
  </si>
  <si>
    <t>自治体名</t>
    <rPh sb="0" eb="3">
      <t>ジチタイ</t>
    </rPh>
    <rPh sb="3" eb="4">
      <t>メイ</t>
    </rPh>
    <phoneticPr fontId="22"/>
  </si>
  <si>
    <t>導入台数
（Ｃ）</t>
    <rPh sb="0" eb="2">
      <t>ドウニュウ</t>
    </rPh>
    <rPh sb="2" eb="4">
      <t>ダイスウ</t>
    </rPh>
    <phoneticPr fontId="22"/>
  </si>
  <si>
    <r>
      <t>事業</t>
    </r>
    <r>
      <rPr>
        <sz val="11"/>
        <rFont val="ＭＳ Ｐ明朝"/>
        <family val="1"/>
        <charset val="128"/>
      </rPr>
      <t>名（いずれかに〇をつけること）</t>
    </r>
    <rPh sb="2" eb="3">
      <t>メイ</t>
    </rPh>
    <phoneticPr fontId="22"/>
  </si>
  <si>
    <t>＜施設・事業所単位＞
対象経費の支出予定額
（Ｉ）</t>
    <rPh sb="1" eb="3">
      <t>シセツ</t>
    </rPh>
    <rPh sb="4" eb="6">
      <t>ジギョウ</t>
    </rPh>
    <rPh sb="6" eb="7">
      <t>ショ</t>
    </rPh>
    <rPh sb="7" eb="9">
      <t>タンイ</t>
    </rPh>
    <rPh sb="11" eb="13">
      <t>タイショウ</t>
    </rPh>
    <rPh sb="13" eb="15">
      <t>ケイヒ</t>
    </rPh>
    <rPh sb="16" eb="18">
      <t>シシュツ</t>
    </rPh>
    <rPh sb="18" eb="20">
      <t>ヨテイ</t>
    </rPh>
    <rPh sb="20" eb="21">
      <t>ガク</t>
    </rPh>
    <phoneticPr fontId="22"/>
  </si>
  <si>
    <t>栄養管理支援</t>
    <rPh sb="0" eb="2">
      <t>エイヨウ</t>
    </rPh>
    <rPh sb="2" eb="4">
      <t>カンリ</t>
    </rPh>
    <rPh sb="4" eb="6">
      <t>シエン</t>
    </rPh>
    <phoneticPr fontId="22"/>
  </si>
  <si>
    <t>（注４）</t>
    <rPh sb="1" eb="2">
      <t>チュウ</t>
    </rPh>
    <phoneticPr fontId="22"/>
  </si>
  <si>
    <t>介護テクノロジー導入支援事業（介護ロボット等の導入支援）補助基本額算定表</t>
    <rPh sb="28" eb="30">
      <t>ホジョ</t>
    </rPh>
    <rPh sb="30" eb="33">
      <t>キホンガク</t>
    </rPh>
    <rPh sb="33" eb="35">
      <t>サンテイ</t>
    </rPh>
    <rPh sb="35" eb="36">
      <t>ヒョウ</t>
    </rPh>
    <phoneticPr fontId="22"/>
  </si>
  <si>
    <r>
      <t>介護テクノロジー導入支援事業（介護ロボット等の導入支援）</t>
    </r>
    <r>
      <rPr>
        <b/>
        <sz val="20"/>
        <rFont val="ＭＳ Ｐゴシック"/>
        <family val="3"/>
        <charset val="128"/>
      </rPr>
      <t>　積算内訳書</t>
    </r>
    <rPh sb="29" eb="31">
      <t>セキサン</t>
    </rPh>
    <rPh sb="31" eb="34">
      <t>ウチワケショ</t>
    </rPh>
    <phoneticPr fontId="22"/>
  </si>
  <si>
    <r>
      <t>　　　※　施設・事業所別の補助上限額（障害者支援施設：210万円、グループホーム：150万円、その他事業所：120万円）以下の場合は、</t>
    </r>
    <r>
      <rPr>
        <sz val="9"/>
        <rFont val="ＭＳ Ｐゴシック"/>
        <family val="3"/>
        <charset val="128"/>
      </rPr>
      <t>様式第２号の３の選定額＝補助基本額（Ｋ）の合計額を記載</t>
    </r>
    <rPh sb="67" eb="69">
      <t>ヨウシキ</t>
    </rPh>
    <rPh sb="69" eb="70">
      <t>ダイ</t>
    </rPh>
    <rPh sb="71" eb="72">
      <t>ゴウ</t>
    </rPh>
    <rPh sb="88" eb="91">
      <t>ゴウケイガク</t>
    </rPh>
    <rPh sb="92" eb="94">
      <t>キサイ</t>
    </rPh>
    <phoneticPr fontId="22"/>
  </si>
  <si>
    <t>初期設定に要する費用
（Ｄ）</t>
    <rPh sb="0" eb="2">
      <t>ショキ</t>
    </rPh>
    <rPh sb="2" eb="4">
      <t>セッテイ</t>
    </rPh>
    <rPh sb="5" eb="6">
      <t>ヨウ</t>
    </rPh>
    <rPh sb="8" eb="10">
      <t>ヒヨウ</t>
    </rPh>
    <phoneticPr fontId="22"/>
  </si>
  <si>
    <t>（注２）</t>
    <rPh sb="1" eb="2">
      <t>チュウ</t>
    </rPh>
    <phoneticPr fontId="22"/>
  </si>
  <si>
    <t>栄養管理支援</t>
  </si>
  <si>
    <t>障害者支援施設</t>
  </si>
  <si>
    <t>施設・事業所名</t>
    <rPh sb="0" eb="2">
      <t>シセツ</t>
    </rPh>
    <rPh sb="3" eb="6">
      <t>ジギョウショ</t>
    </rPh>
    <rPh sb="6" eb="7">
      <t>メイ</t>
    </rPh>
    <phoneticPr fontId="22"/>
  </si>
  <si>
    <t>合計</t>
  </si>
  <si>
    <t>（注３）</t>
    <rPh sb="1" eb="2">
      <t>チュウ</t>
    </rPh>
    <phoneticPr fontId="22"/>
  </si>
  <si>
    <t>「導入機器名」には、補助対象となるロボット機器を記載。それ以外の付属品等は本体機器に含めて記載すること。</t>
  </si>
  <si>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69" eb="71">
      <t>センタク</t>
    </rPh>
    <phoneticPr fontId="22"/>
  </si>
  <si>
    <t>機器をリース等により導入する場合、年度末までのリース等に要する料金を「Ｂ」欄に記載すること。</t>
    <rPh sb="0" eb="2">
      <t>キキ</t>
    </rPh>
    <rPh sb="6" eb="7">
      <t>トウ</t>
    </rPh>
    <rPh sb="10" eb="12">
      <t>ドウニュウ</t>
    </rPh>
    <rPh sb="14" eb="16">
      <t>バアイ</t>
    </rPh>
    <rPh sb="17" eb="19">
      <t>ネンド</t>
    </rPh>
    <rPh sb="19" eb="20">
      <t>マツ</t>
    </rPh>
    <rPh sb="26" eb="27">
      <t>トウ</t>
    </rPh>
    <rPh sb="28" eb="29">
      <t>ヨウ</t>
    </rPh>
    <rPh sb="31" eb="33">
      <t>リョウキン</t>
    </rPh>
    <rPh sb="37" eb="38">
      <t>ラン</t>
    </rPh>
    <rPh sb="39" eb="41">
      <t>キサイ</t>
    </rPh>
    <phoneticPr fontId="22"/>
  </si>
  <si>
    <t>居宅介護</t>
  </si>
  <si>
    <t>法人名＋施設・事業所名</t>
    <rPh sb="0" eb="2">
      <t>ホウジン</t>
    </rPh>
    <rPh sb="2" eb="3">
      <t>メイ</t>
    </rPh>
    <rPh sb="4" eb="6">
      <t>シセツ</t>
    </rPh>
    <rPh sb="7" eb="10">
      <t>ジギョウショ</t>
    </rPh>
    <rPh sb="10" eb="11">
      <t>メイ</t>
    </rPh>
    <phoneticPr fontId="22"/>
  </si>
  <si>
    <t>重度訪問介護</t>
  </si>
  <si>
    <t>介護ロボット等の種別
（Ａ）</t>
    <rPh sb="0" eb="2">
      <t>カイゴ</t>
    </rPh>
    <rPh sb="6" eb="7">
      <t>トウ</t>
    </rPh>
    <rPh sb="8" eb="10">
      <t>シュベツ</t>
    </rPh>
    <phoneticPr fontId="22"/>
  </si>
  <si>
    <t>重度障害者等包括支援</t>
  </si>
  <si>
    <t>１台当たりの導入経費
（Ｅ＝Ｂ＋Ｄ／Ｃ）</t>
    <rPh sb="1" eb="2">
      <t>ダイ</t>
    </rPh>
    <rPh sb="2" eb="3">
      <t>ア</t>
    </rPh>
    <rPh sb="6" eb="8">
      <t>ドウニュウ</t>
    </rPh>
    <rPh sb="8" eb="10">
      <t>ケイヒ</t>
    </rPh>
    <phoneticPr fontId="22"/>
  </si>
  <si>
    <t>１台当たりの上限額
（30万円又は100万円以内）
（Ｆ）</t>
    <rPh sb="1" eb="2">
      <t>ダイ</t>
    </rPh>
    <rPh sb="2" eb="3">
      <t>ア</t>
    </rPh>
    <rPh sb="6" eb="8">
      <t>ジョウゲン</t>
    </rPh>
    <rPh sb="8" eb="9">
      <t>ガク</t>
    </rPh>
    <rPh sb="13" eb="15">
      <t>マンエン</t>
    </rPh>
    <rPh sb="15" eb="16">
      <t>マタ</t>
    </rPh>
    <rPh sb="20" eb="22">
      <t>マンエン</t>
    </rPh>
    <rPh sb="22" eb="24">
      <t>イナイ</t>
    </rPh>
    <phoneticPr fontId="22"/>
  </si>
  <si>
    <t>１台当たりの金額の選定額
（ＥとＦを比較し少ない方）
（Ｇ）</t>
    <rPh sb="1" eb="2">
      <t>ダイ</t>
    </rPh>
    <rPh sb="2" eb="3">
      <t>ア</t>
    </rPh>
    <rPh sb="6" eb="8">
      <t>キンガク</t>
    </rPh>
    <rPh sb="9" eb="11">
      <t>センテイ</t>
    </rPh>
    <rPh sb="11" eb="12">
      <t>ガク</t>
    </rPh>
    <rPh sb="18" eb="20">
      <t>ヒカク</t>
    </rPh>
    <rPh sb="21" eb="22">
      <t>スク</t>
    </rPh>
    <rPh sb="24" eb="25">
      <t>ホウ</t>
    </rPh>
    <phoneticPr fontId="22"/>
  </si>
  <si>
    <t>所要額
（Ｈ＝Ｃ×Ｇ）</t>
    <rPh sb="0" eb="3">
      <t>ショヨウガク</t>
    </rPh>
    <phoneticPr fontId="22"/>
  </si>
  <si>
    <t>障害者支援施設</t>
    <rPh sb="0" eb="7">
      <t>ショウガイシャシエンシセツ</t>
    </rPh>
    <phoneticPr fontId="22"/>
  </si>
  <si>
    <t>居宅介護</t>
    <rPh sb="0" eb="2">
      <t>キョタク</t>
    </rPh>
    <rPh sb="2" eb="4">
      <t>カイゴ</t>
    </rPh>
    <phoneticPr fontId="22"/>
  </si>
  <si>
    <t>＜施設・事業所単位＞
選定額＝補助基本額
（K）</t>
    <rPh sb="1" eb="3">
      <t>シセツ</t>
    </rPh>
    <rPh sb="4" eb="7">
      <t>ジギョウショ</t>
    </rPh>
    <rPh sb="7" eb="9">
      <t>タンイ</t>
    </rPh>
    <rPh sb="11" eb="13">
      <t>センテイ</t>
    </rPh>
    <rPh sb="13" eb="14">
      <t>ガク</t>
    </rPh>
    <rPh sb="15" eb="17">
      <t>ホジョ</t>
    </rPh>
    <rPh sb="17" eb="20">
      <t>キホンガク</t>
    </rPh>
    <phoneticPr fontId="22"/>
  </si>
  <si>
    <t>機能訓練支援</t>
  </si>
  <si>
    <t>介護テクノロジー導入支援事業（介護ロボット等の導入支援）事業計画書</t>
    <rPh sb="28" eb="30">
      <t>ジギョウ</t>
    </rPh>
    <rPh sb="30" eb="33">
      <t>ケイカクショ</t>
    </rPh>
    <phoneticPr fontId="22"/>
  </si>
  <si>
    <t>様式第２号の１</t>
    <rPh sb="0" eb="2">
      <t>ヨウシキ</t>
    </rPh>
    <rPh sb="2" eb="3">
      <t>ダイ</t>
    </rPh>
    <rPh sb="4" eb="5">
      <t>ゴウ</t>
    </rPh>
    <phoneticPr fontId="22"/>
  </si>
  <si>
    <r>
      <t>（１）補助対象経費の実支出（予定）額</t>
    </r>
    <r>
      <rPr>
        <sz val="11"/>
        <rFont val="ＭＳ Ｐゴシック"/>
        <family val="3"/>
        <charset val="128"/>
      </rPr>
      <t>（自動入力）</t>
    </r>
    <rPh sb="3" eb="5">
      <t>ホジョ</t>
    </rPh>
    <rPh sb="5" eb="7">
      <t>タイショウ</t>
    </rPh>
    <rPh sb="7" eb="9">
      <t>ケイヒ</t>
    </rPh>
    <rPh sb="10" eb="11">
      <t>ジツ</t>
    </rPh>
    <rPh sb="14" eb="16">
      <t>ヨテイ</t>
    </rPh>
    <rPh sb="17" eb="18">
      <t>ガク</t>
    </rPh>
    <rPh sb="19" eb="21">
      <t>ジドウ</t>
    </rPh>
    <rPh sb="21" eb="23">
      <t>ニュウリョク</t>
    </rPh>
    <phoneticPr fontId="22"/>
  </si>
  <si>
    <r>
      <t>　</t>
    </r>
    <r>
      <rPr>
        <sz val="11"/>
        <rFont val="ＭＳ Ｐゴシック"/>
        <family val="3"/>
        <charset val="128"/>
      </rPr>
      <t>　</t>
    </r>
    <r>
      <rPr>
        <sz val="9"/>
        <rFont val="ＭＳ Ｐゴシック"/>
        <family val="3"/>
        <charset val="128"/>
      </rPr>
      <t>※　様式第２号の２の実支出（予定）額が自動入力（実際にかかる費用の総額）</t>
    </r>
    <rPh sb="4" eb="6">
      <t>ヨウシキ</t>
    </rPh>
    <rPh sb="6" eb="7">
      <t>ダイ</t>
    </rPh>
    <rPh sb="8" eb="9">
      <t>ゴウ</t>
    </rPh>
    <rPh sb="21" eb="23">
      <t>ジドウ</t>
    </rPh>
    <rPh sb="23" eb="25">
      <t>ニュウリョク</t>
    </rPh>
    <phoneticPr fontId="22"/>
  </si>
  <si>
    <t>広　島　市　長　様</t>
    <rPh sb="4" eb="5">
      <t>シ</t>
    </rPh>
    <rPh sb="6" eb="7">
      <t>チョウ</t>
    </rPh>
    <phoneticPr fontId="22"/>
  </si>
  <si>
    <r>
      <t>　　　（様式第２号の１、様式第２号の２、</t>
    </r>
    <r>
      <rPr>
        <sz val="11"/>
        <rFont val="ＭＳ Ｐ明朝"/>
        <family val="1"/>
        <charset val="128"/>
      </rPr>
      <t>様式第２号の３及び必要書類）</t>
    </r>
    <rPh sb="27" eb="28">
      <t>オヨ</t>
    </rPh>
    <rPh sb="29" eb="33">
      <t>ヒツヨウショルイ</t>
    </rPh>
    <phoneticPr fontId="22"/>
  </si>
  <si>
    <r>
      <t>(1) 　</t>
    </r>
    <r>
      <rPr>
        <sz val="11"/>
        <rFont val="ＭＳ Ｐ明朝"/>
        <family val="1"/>
        <charset val="128"/>
      </rPr>
      <t>介護ロボット等の導入支援事業</t>
    </r>
    <rPh sb="15" eb="17">
      <t>シエン</t>
    </rPh>
    <phoneticPr fontId="22"/>
  </si>
  <si>
    <r>
      <t>(2) 　</t>
    </r>
    <r>
      <rPr>
        <sz val="11"/>
        <rFont val="ＭＳ Ｐ明朝"/>
        <family val="1"/>
        <charset val="128"/>
      </rPr>
      <t>介護テクノロジーのパッケージ型導入支援事業</t>
    </r>
    <rPh sb="22" eb="24">
      <t>シエン</t>
    </rPh>
    <phoneticPr fontId="22"/>
  </si>
  <si>
    <r>
      <t>４　添付書類(事業の区分に応じて</t>
    </r>
    <r>
      <rPr>
        <sz val="11"/>
        <rFont val="ＭＳ Ｐ明朝"/>
        <family val="1"/>
        <charset val="128"/>
      </rPr>
      <t>(1)、⑵のいずれかを添付して、電子メールで提出すること)</t>
    </r>
    <rPh sb="2" eb="4">
      <t>テンプ</t>
    </rPh>
    <rPh sb="4" eb="6">
      <t>ショルイ</t>
    </rPh>
    <rPh sb="27" eb="29">
      <t>テンプ</t>
    </rPh>
    <rPh sb="32" eb="34">
      <t>デンシ</t>
    </rPh>
    <rPh sb="38" eb="40">
      <t>テイシュツ</t>
    </rPh>
    <phoneticPr fontId="22"/>
  </si>
  <si>
    <t>介護ロボット等の導入支援事業</t>
    <phoneticPr fontId="22"/>
  </si>
  <si>
    <t>介護テクノロジーのパッケージ型導入支援事業</t>
    <phoneticPr fontId="22"/>
  </si>
  <si>
    <t>広島市からの求めがあった場合は、ロボット等導入の効果分析や事例の公表等に対応する。</t>
    <rPh sb="0" eb="2">
      <t>ヒロシマ</t>
    </rPh>
    <rPh sb="2" eb="3">
      <t>シ</t>
    </rPh>
    <rPh sb="6" eb="7">
      <t>モト</t>
    </rPh>
    <rPh sb="12" eb="14">
      <t>バアイ</t>
    </rPh>
    <rPh sb="20" eb="21">
      <t>トウ</t>
    </rPh>
    <rPh sb="21" eb="23">
      <t>ドウニュウ</t>
    </rPh>
    <rPh sb="24" eb="26">
      <t>コウカ</t>
    </rPh>
    <rPh sb="26" eb="28">
      <t>ブンセキ</t>
    </rPh>
    <rPh sb="29" eb="31">
      <t>ジレイ</t>
    </rPh>
    <rPh sb="32" eb="34">
      <t>コウヒョウ</t>
    </rPh>
    <rPh sb="34" eb="35">
      <t>トウ</t>
    </rPh>
    <rPh sb="36" eb="38">
      <t>タイオウ</t>
    </rPh>
    <phoneticPr fontId="22"/>
  </si>
  <si>
    <t>（４）国庫補助額（自動計算）　市使用欄</t>
    <rPh sb="3" eb="5">
      <t>コッコ</t>
    </rPh>
    <rPh sb="5" eb="7">
      <t>ホジョ</t>
    </rPh>
    <rPh sb="7" eb="8">
      <t>ガク</t>
    </rPh>
    <rPh sb="9" eb="11">
      <t>ジドウ</t>
    </rPh>
    <rPh sb="11" eb="13">
      <t>ケイサン</t>
    </rPh>
    <rPh sb="15" eb="16">
      <t>シ</t>
    </rPh>
    <rPh sb="16" eb="18">
      <t>シヨウ</t>
    </rPh>
    <rPh sb="18" eb="19">
      <t>ラン</t>
    </rPh>
    <phoneticPr fontId="22"/>
  </si>
  <si>
    <r>
      <t>　　　（様式第３</t>
    </r>
    <r>
      <rPr>
        <sz val="11"/>
        <rFont val="ＭＳ Ｐ明朝"/>
        <family val="1"/>
        <charset val="128"/>
      </rPr>
      <t>号の１、様式第３号の２及び必要書類）</t>
    </r>
    <rPh sb="19" eb="20">
      <t>オヨ</t>
    </rPh>
    <rPh sb="21" eb="25">
      <t>ヒツヨウショルイ</t>
    </rPh>
    <phoneticPr fontId="22"/>
  </si>
  <si>
    <t>第　　　　　　号</t>
    <phoneticPr fontId="22"/>
  </si>
  <si>
    <t>年　　月　　日</t>
    <rPh sb="0" eb="1">
      <t>ネン</t>
    </rPh>
    <phoneticPr fontId="22"/>
  </si>
  <si>
    <t>施設（サービス）の種類　</t>
    <phoneticPr fontId="22"/>
  </si>
  <si>
    <t>グループホーム</t>
    <phoneticPr fontId="22"/>
  </si>
  <si>
    <r>
      <t>職</t>
    </r>
    <r>
      <rPr>
        <sz val="11"/>
        <rFont val="ＭＳ Ｐゴシック"/>
        <family val="3"/>
        <charset val="128"/>
      </rPr>
      <t>員数（常勤換算数）</t>
    </r>
    <r>
      <rPr>
        <sz val="8"/>
        <rFont val="ＭＳ Ｐゴシック"/>
        <family val="3"/>
        <charset val="128"/>
      </rPr>
      <t>　【「全職員の月間合計勤務時間数」／「常勤職員の月単位勤務時間数」にて算出（産休・育休、休職は除く）】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ゴウケイ</t>
    </rPh>
    <rPh sb="21" eb="23">
      <t>キンム</t>
    </rPh>
    <rPh sb="23" eb="26">
      <t>ジカンスウ</t>
    </rPh>
    <rPh sb="29" eb="31">
      <t>ジョウキン</t>
    </rPh>
    <rPh sb="31" eb="33">
      <t>ショクイン</t>
    </rPh>
    <rPh sb="34" eb="37">
      <t>ツキタンイ</t>
    </rPh>
    <rPh sb="37" eb="39">
      <t>キンム</t>
    </rPh>
    <rPh sb="39" eb="42">
      <t>ジカンスウ</t>
    </rPh>
    <rPh sb="45" eb="47">
      <t>サンシュツ</t>
    </rPh>
    <rPh sb="48" eb="50">
      <t>サンキュウ</t>
    </rPh>
    <rPh sb="51" eb="53">
      <t>イクキュウ</t>
    </rPh>
    <rPh sb="54" eb="56">
      <t>キュウショク</t>
    </rPh>
    <rPh sb="57" eb="58">
      <t>ノゾ</t>
    </rPh>
    <phoneticPr fontId="22"/>
  </si>
  <si>
    <t>..</t>
    <phoneticPr fontId="22"/>
  </si>
  <si>
    <t>※複数の機器を導入する場合は、導入機器ごとの効果や目的等を把握するため、導入機器ごとにそれぞれ作成をしてください。（一体的に利用している機器を除く）
　 補助金額の計算の基本となる上限額は、施設・事業所ごとに定められているため、複数の機器を導入した場合でも事業所への補助上限金額に変更はありません。</t>
    <rPh sb="1" eb="3">
      <t>フクスウ</t>
    </rPh>
    <rPh sb="4" eb="6">
      <t>キキ</t>
    </rPh>
    <rPh sb="7" eb="9">
      <t>ドウニュウ</t>
    </rPh>
    <rPh sb="11" eb="13">
      <t>バアイ</t>
    </rPh>
    <rPh sb="15" eb="17">
      <t>ドウニュウ</t>
    </rPh>
    <rPh sb="17" eb="19">
      <t>キキ</t>
    </rPh>
    <rPh sb="22" eb="24">
      <t>コウカ</t>
    </rPh>
    <rPh sb="25" eb="27">
      <t>モクテキ</t>
    </rPh>
    <rPh sb="27" eb="28">
      <t>トウ</t>
    </rPh>
    <rPh sb="29" eb="31">
      <t>ハアク</t>
    </rPh>
    <rPh sb="36" eb="38">
      <t>ドウニュウ</t>
    </rPh>
    <rPh sb="38" eb="40">
      <t>キキ</t>
    </rPh>
    <rPh sb="77" eb="81">
      <t>ホジョキンガク</t>
    </rPh>
    <rPh sb="82" eb="84">
      <t>ケイサン</t>
    </rPh>
    <rPh sb="85" eb="87">
      <t>キホン</t>
    </rPh>
    <rPh sb="90" eb="93">
      <t>ジョウゲンガク</t>
    </rPh>
    <rPh sb="95" eb="97">
      <t>シセツ</t>
    </rPh>
    <rPh sb="98" eb="101">
      <t>ジギョウショ</t>
    </rPh>
    <rPh sb="104" eb="105">
      <t>サダ</t>
    </rPh>
    <rPh sb="114" eb="116">
      <t>フクスウ</t>
    </rPh>
    <rPh sb="117" eb="119">
      <t>キキ</t>
    </rPh>
    <rPh sb="120" eb="122">
      <t>ドウニュウ</t>
    </rPh>
    <rPh sb="124" eb="126">
      <t>バアイ</t>
    </rPh>
    <rPh sb="128" eb="131">
      <t>ジギョウショ</t>
    </rPh>
    <rPh sb="133" eb="135">
      <t>ホジョ</t>
    </rPh>
    <rPh sb="140" eb="142">
      <t>ヘンコウ</t>
    </rPh>
    <phoneticPr fontId="22"/>
  </si>
  <si>
    <r>
      <t>備</t>
    </r>
    <r>
      <rPr>
        <b/>
        <sz val="14"/>
        <rFont val="ＭＳ Ｐゴシック"/>
        <family val="3"/>
        <charset val="128"/>
      </rPr>
      <t>考
（特別な事情等があれば記載）</t>
    </r>
    <rPh sb="0" eb="2">
      <t>ビコウ</t>
    </rPh>
    <rPh sb="4" eb="6">
      <t>トクベツ</t>
    </rPh>
    <rPh sb="7" eb="9">
      <t>ジジョウ</t>
    </rPh>
    <rPh sb="9" eb="10">
      <t>トウ</t>
    </rPh>
    <rPh sb="14" eb="16">
      <t>キサイ</t>
    </rPh>
    <phoneticPr fontId="22"/>
  </si>
  <si>
    <t>広島市</t>
  </si>
  <si>
    <t>広島市</t>
    <rPh sb="0" eb="3">
      <t>ヒロシマシ</t>
    </rPh>
    <phoneticPr fontId="22"/>
  </si>
  <si>
    <t>（２）補助基本額（自動入力）</t>
    <rPh sb="3" eb="5">
      <t>ホジョ</t>
    </rPh>
    <rPh sb="5" eb="8">
      <t>キホンガク</t>
    </rPh>
    <rPh sb="9" eb="13">
      <t>ジドウニュウリョク</t>
    </rPh>
    <phoneticPr fontId="22"/>
  </si>
  <si>
    <t>１．経費計画（自動入力のため記載不要）</t>
    <rPh sb="2" eb="4">
      <t>ケイヒ</t>
    </rPh>
    <rPh sb="4" eb="6">
      <t>ケイカク</t>
    </rPh>
    <rPh sb="7" eb="11">
      <t>ジドウニュウリョク</t>
    </rPh>
    <rPh sb="14" eb="18">
      <t>キサイフヨウ</t>
    </rPh>
    <phoneticPr fontId="2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</si>
  <si>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22"/>
  </si>
  <si>
    <t>１１　その他の間接業務</t>
    <rPh sb="5" eb="6">
      <t>タ</t>
    </rPh>
    <rPh sb="7" eb="9">
      <t>カンセツ</t>
    </rPh>
    <rPh sb="9" eb="11">
      <t>ギョウム</t>
    </rPh>
    <phoneticPr fontId="22"/>
  </si>
  <si>
    <t>１０　見守り機器の使用・確認</t>
    <rPh sb="3" eb="5">
      <t>ミマモ</t>
    </rPh>
    <rPh sb="6" eb="8">
      <t>キキ</t>
    </rPh>
    <rPh sb="9" eb="11">
      <t>シヨウ</t>
    </rPh>
    <rPh sb="12" eb="14">
      <t>カクニン</t>
    </rPh>
    <phoneticPr fontId="22"/>
  </si>
  <si>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22"/>
  </si>
  <si>
    <t>８　職員間の情報伝達・情報共有</t>
    <rPh sb="2" eb="4">
      <t>ショクイン</t>
    </rPh>
    <rPh sb="4" eb="5">
      <t>カン</t>
    </rPh>
    <rPh sb="6" eb="8">
      <t>ジョウホウ</t>
    </rPh>
    <rPh sb="8" eb="10">
      <t>デンタツ</t>
    </rPh>
    <rPh sb="11" eb="13">
      <t>ジョウホウ</t>
    </rPh>
    <rPh sb="13" eb="15">
      <t>キョウユウ</t>
    </rPh>
    <phoneticPr fontId="22"/>
  </si>
  <si>
    <t>７　支援記録の作成</t>
    <rPh sb="2" eb="4">
      <t>シエン</t>
    </rPh>
    <rPh sb="4" eb="6">
      <t>キロク</t>
    </rPh>
    <rPh sb="7" eb="9">
      <t>サクセイ</t>
    </rPh>
    <phoneticPr fontId="22"/>
  </si>
  <si>
    <t>間接業務</t>
    <rPh sb="0" eb="2">
      <t>カンセツ</t>
    </rPh>
    <rPh sb="2" eb="4">
      <t>ギョウム</t>
    </rPh>
    <phoneticPr fontId="22"/>
  </si>
  <si>
    <t>直接介護</t>
    <rPh sb="0" eb="2">
      <t>チョクセツ</t>
    </rPh>
    <rPh sb="2" eb="4">
      <t>カイゴ</t>
    </rPh>
    <phoneticPr fontId="22"/>
  </si>
  <si>
    <t>C.年間発生件数（B×12）</t>
    <rPh sb="2" eb="4">
      <t>ネンカン</t>
    </rPh>
    <rPh sb="4" eb="6">
      <t>ハッセイ</t>
    </rPh>
    <rPh sb="6" eb="8">
      <t>ケンスウ</t>
    </rPh>
    <phoneticPr fontId="22"/>
  </si>
  <si>
    <t>B.ひと月当たり</t>
    <rPh sb="4" eb="5">
      <t>ツキ</t>
    </rPh>
    <rPh sb="5" eb="6">
      <t>ア</t>
    </rPh>
    <phoneticPr fontId="22"/>
  </si>
  <si>
    <t>１人あたり
業務時間
（C×D／A）</t>
    <rPh sb="1" eb="2">
      <t>ヒト</t>
    </rPh>
    <rPh sb="6" eb="8">
      <t>ギョウム</t>
    </rPh>
    <rPh sb="8" eb="10">
      <t>ジカン</t>
    </rPh>
    <phoneticPr fontId="22"/>
  </si>
  <si>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22"/>
  </si>
  <si>
    <t>人時間
E（A×C×D）</t>
    <rPh sb="0" eb="1">
      <t>ヒト</t>
    </rPh>
    <rPh sb="1" eb="3">
      <t>ジカン</t>
    </rPh>
    <phoneticPr fontId="22"/>
  </si>
  <si>
    <t>D. 1件当たりの
平均処理時間（分）</t>
    <rPh sb="4" eb="5">
      <t>ケン</t>
    </rPh>
    <rPh sb="5" eb="6">
      <t>ア</t>
    </rPh>
    <rPh sb="10" eb="12">
      <t>ヘイキン</t>
    </rPh>
    <rPh sb="12" eb="14">
      <t>ショリ</t>
    </rPh>
    <rPh sb="14" eb="16">
      <t>ジカン</t>
    </rPh>
    <rPh sb="17" eb="18">
      <t>フン</t>
    </rPh>
    <phoneticPr fontId="22"/>
  </si>
  <si>
    <t>A.業務従事者数</t>
    <rPh sb="2" eb="4">
      <t>ギョウム</t>
    </rPh>
    <rPh sb="4" eb="7">
      <t>ジュウジシャ</t>
    </rPh>
    <rPh sb="7" eb="8">
      <t>スウ</t>
    </rPh>
    <phoneticPr fontId="22"/>
  </si>
  <si>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22"/>
  </si>
  <si>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22"/>
  </si>
  <si>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22"/>
  </si>
  <si>
    <t>（４）機器を導入する業務内容（概要）　</t>
    <rPh sb="3" eb="5">
      <t>キキ</t>
    </rPh>
    <rPh sb="6" eb="8">
      <t>ドウニュウ</t>
    </rPh>
    <rPh sb="10" eb="12">
      <t>ギョウム</t>
    </rPh>
    <rPh sb="12" eb="14">
      <t>ナイヨウ</t>
    </rPh>
    <rPh sb="15" eb="17">
      <t>ガイヨウ</t>
    </rPh>
    <phoneticPr fontId="22"/>
  </si>
  <si>
    <t>（３）事業所が抱える課題</t>
    <rPh sb="3" eb="6">
      <t>ジギョウショ</t>
    </rPh>
    <rPh sb="7" eb="8">
      <t>カカ</t>
    </rPh>
    <rPh sb="10" eb="12">
      <t>カダイ</t>
    </rPh>
    <phoneticPr fontId="22"/>
  </si>
  <si>
    <t>（※その他を選択した場合に記入　　　　）</t>
  </si>
  <si>
    <t>（※その他を選択した場合に記入　　　　）</t>
    <rPh sb="4" eb="5">
      <t>タ</t>
    </rPh>
    <rPh sb="6" eb="8">
      <t>センタク</t>
    </rPh>
    <rPh sb="10" eb="12">
      <t>バアイ</t>
    </rPh>
    <rPh sb="13" eb="15">
      <t>キニュウ</t>
    </rPh>
    <phoneticPr fontId="22"/>
  </si>
  <si>
    <t>（２）機器を導入することにしたきっかけ及び目的（複数回答可）</t>
    <rPh sb="19" eb="20">
      <t>オヨ</t>
    </rPh>
    <phoneticPr fontId="22"/>
  </si>
  <si>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22"/>
  </si>
  <si>
    <t xml:space="preserve"> 　　　　        通信環境機器等の費用も対象となる。ただし、見守り記機器を効果的に活用するために必要な機器等に限る。</t>
    <rPh sb="21" eb="23">
      <t>ヒヨウ</t>
    </rPh>
    <rPh sb="24" eb="26">
      <t>タイショウ</t>
    </rPh>
    <rPh sb="34" eb="36">
      <t>ミマモ</t>
    </rPh>
    <rPh sb="37" eb="38">
      <t>キ</t>
    </rPh>
    <rPh sb="38" eb="40">
      <t>キキ</t>
    </rPh>
    <rPh sb="41" eb="44">
      <t>コウカテキ</t>
    </rPh>
    <rPh sb="45" eb="47">
      <t>カツヨウ</t>
    </rPh>
    <rPh sb="52" eb="54">
      <t>ヒツヨウ</t>
    </rPh>
    <rPh sb="55" eb="57">
      <t>キキ</t>
    </rPh>
    <rPh sb="57" eb="58">
      <t>トウ</t>
    </rPh>
    <rPh sb="59" eb="60">
      <t>カギ</t>
    </rPh>
    <phoneticPr fontId="22"/>
  </si>
  <si>
    <t xml:space="preserve">               ※介護ロボット等において、「見守り・コミュニケーション」を選択している場合は、上記パソコン、スマートフォン、タブレット、インカム、ソフトウェアに加えて以下の</t>
    <rPh sb="16" eb="18">
      <t>カイゴ</t>
    </rPh>
    <rPh sb="22" eb="23">
      <t>トウ</t>
    </rPh>
    <rPh sb="29" eb="31">
      <t>ミマモ</t>
    </rPh>
    <rPh sb="44" eb="46">
      <t>センタク</t>
    </rPh>
    <rPh sb="50" eb="52">
      <t>バアイ</t>
    </rPh>
    <rPh sb="54" eb="56">
      <t>ジョウキ</t>
    </rPh>
    <rPh sb="87" eb="88">
      <t>クワ</t>
    </rPh>
    <phoneticPr fontId="22"/>
  </si>
  <si>
    <r>
      <t>　　　　　　　　ソフトウェア</t>
    </r>
    <r>
      <rPr>
        <sz val="11"/>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22"/>
  </si>
  <si>
    <r>
      <t>　　　　　　　　ソフトウェア</t>
    </r>
    <r>
      <rPr>
        <sz val="11"/>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22"/>
  </si>
  <si>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22"/>
  </si>
  <si>
    <t>インカム</t>
  </si>
  <si>
    <t>タブレット</t>
  </si>
  <si>
    <t>スマートフォン</t>
  </si>
  <si>
    <t xml:space="preserve"> パソコン</t>
  </si>
  <si>
    <t>　【ＩＣＴ機器】</t>
    <rPh sb="5" eb="7">
      <t>キキ</t>
    </rPh>
    <phoneticPr fontId="22"/>
  </si>
  <si>
    <t>　　  機器名：</t>
    <rPh sb="4" eb="7">
      <t>キキメイ</t>
    </rPh>
    <phoneticPr fontId="22"/>
  </si>
  <si>
    <t>　　　移動支援</t>
    <rPh sb="3" eb="5">
      <t>イドウ</t>
    </rPh>
    <rPh sb="5" eb="7">
      <t>シエン</t>
    </rPh>
    <phoneticPr fontId="22"/>
  </si>
  <si>
    <t>　　　移乗介護</t>
    <rPh sb="3" eb="5">
      <t>イジョウ</t>
    </rPh>
    <rPh sb="5" eb="7">
      <t>カイゴ</t>
    </rPh>
    <phoneticPr fontId="22"/>
  </si>
  <si>
    <t>機器の種別：</t>
    <rPh sb="0" eb="2">
      <t>キキ</t>
    </rPh>
    <rPh sb="3" eb="5">
      <t>シュベツ</t>
    </rPh>
    <phoneticPr fontId="22"/>
  </si>
  <si>
    <t>　【介護ロボット等】</t>
    <rPh sb="2" eb="4">
      <t>カイゴ</t>
    </rPh>
    <rPh sb="8" eb="9">
      <t>トウ</t>
    </rPh>
    <phoneticPr fontId="22"/>
  </si>
  <si>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22"/>
  </si>
  <si>
    <r>
      <t>　</t>
    </r>
    <r>
      <rPr>
        <sz val="11"/>
        <rFont val="ＭＳ Ｐゴシック"/>
        <family val="3"/>
        <charset val="128"/>
      </rPr>
      <t xml:space="preserve">　 </t>
    </r>
    <r>
      <rPr>
        <sz val="9"/>
        <rFont val="ＭＳ Ｐゴシック"/>
        <family val="3"/>
        <charset val="128"/>
      </rPr>
      <t>※　（2）×1/2にて算出（千円未満切捨）</t>
    </r>
  </si>
  <si>
    <t>（４）国庫補助額（自動計算）　　市使用欄</t>
    <rPh sb="3" eb="5">
      <t>コッコ</t>
    </rPh>
    <rPh sb="5" eb="7">
      <t>ホジョ</t>
    </rPh>
    <rPh sb="7" eb="8">
      <t>ガク</t>
    </rPh>
    <rPh sb="9" eb="11">
      <t>ジドウ</t>
    </rPh>
    <rPh sb="11" eb="13">
      <t>ケイサン</t>
    </rPh>
    <rPh sb="16" eb="20">
      <t>シシヨウラン</t>
    </rPh>
    <phoneticPr fontId="22"/>
  </si>
  <si>
    <t>　　　※　上限1000万円【1(1)が1000万円以下の場合は、1(1)の金額を記入】</t>
  </si>
  <si>
    <t>（１）補助対象経費の実支出（予定）額（自動入力）</t>
    <rPh sb="3" eb="5">
      <t>ホジョ</t>
    </rPh>
    <rPh sb="5" eb="7">
      <t>タイショウ</t>
    </rPh>
    <rPh sb="7" eb="9">
      <t>ケイヒ</t>
    </rPh>
    <rPh sb="10" eb="11">
      <t>ジツ</t>
    </rPh>
    <rPh sb="14" eb="16">
      <t>ヨテイ</t>
    </rPh>
    <rPh sb="17" eb="18">
      <t>ガク</t>
    </rPh>
    <rPh sb="19" eb="21">
      <t>ジドウ</t>
    </rPh>
    <rPh sb="21" eb="23">
      <t>ニュウリョク</t>
    </rPh>
    <phoneticPr fontId="2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</si>
  <si>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22"/>
  </si>
  <si>
    <t>　広島市からの求めがあった場合は、介護ロボット等やＩＣＴ機器等導入の効果分析や事例の公表等に対応する。</t>
    <rPh sb="1" eb="3">
      <t>ヒロシマ</t>
    </rPh>
    <rPh sb="3" eb="4">
      <t>シ</t>
    </rPh>
    <rPh sb="7" eb="8">
      <t>モト</t>
    </rPh>
    <rPh sb="13" eb="15">
      <t>バアイ</t>
    </rPh>
    <rPh sb="17" eb="19">
      <t>カイゴ</t>
    </rPh>
    <rPh sb="23" eb="24">
      <t>トウ</t>
    </rPh>
    <rPh sb="28" eb="30">
      <t>キキ</t>
    </rPh>
    <rPh sb="30" eb="31">
      <t>トウ</t>
    </rPh>
    <rPh sb="31" eb="33">
      <t>ドウニュウ</t>
    </rPh>
    <rPh sb="34" eb="36">
      <t>コウカ</t>
    </rPh>
    <rPh sb="36" eb="38">
      <t>ブンセキ</t>
    </rPh>
    <rPh sb="39" eb="41">
      <t>ジレイ</t>
    </rPh>
    <rPh sb="42" eb="44">
      <t>コウヒョウ</t>
    </rPh>
    <rPh sb="44" eb="45">
      <t>トウ</t>
    </rPh>
    <rPh sb="46" eb="48">
      <t>タイオウ</t>
    </rPh>
    <phoneticPr fontId="22"/>
  </si>
  <si>
    <r>
      <t>　</t>
    </r>
    <r>
      <rPr>
        <sz val="11"/>
        <rFont val="ＭＳ Ｐゴシック"/>
        <family val="3"/>
        <charset val="128"/>
      </rPr>
      <t>介護ロボット等やＩＣＴ機器等の導入によって得られた生産性向上による業務効率化及び職員の業務負担軽減により超過勤務手当等の経費に金銭的剰余が出た場合には、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</si>
  <si>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</si>
  <si>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ＩＣＴ機器（ＡＩカメラ等除く）の申請のために、広島市が行うＩＣＴ導入に伴う研修会に参加する。</t>
    <rPh sb="4" eb="6">
      <t>キキ</t>
    </rPh>
    <rPh sb="12" eb="13">
      <t>トウ</t>
    </rPh>
    <rPh sb="13" eb="14">
      <t>ノゾ</t>
    </rPh>
    <rPh sb="17" eb="19">
      <t>シンセイ</t>
    </rPh>
    <rPh sb="24" eb="27">
      <t>ヒロシマシ</t>
    </rPh>
    <rPh sb="28" eb="29">
      <t>オコナ</t>
    </rPh>
    <rPh sb="33" eb="35">
      <t>ドウニュウ</t>
    </rPh>
    <rPh sb="36" eb="37">
      <t>トモナ</t>
    </rPh>
    <rPh sb="38" eb="41">
      <t>ケンシュウカイ</t>
    </rPh>
    <rPh sb="42" eb="44">
      <t>サンカ</t>
    </rPh>
    <phoneticPr fontId="22"/>
  </si>
  <si>
    <t>【申請に当たっての確認事項】　※５つの事項について記載内容を確認し、チェックすること。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</si>
  <si>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r>
      <t>参考情報：ロボット等導入支援事業もしくはＩＣＴ導入モデル事業補助実績</t>
    </r>
    <r>
      <rPr>
        <sz val="12"/>
        <rFont val="ＭＳ Ｐゴシック"/>
        <family val="3"/>
        <charset val="128"/>
      </rPr>
      <t>（複数回補助を受けている場合、補助年度は直近を選択）</t>
    </r>
    <rPh sb="0" eb="2">
      <t>サンコウ</t>
    </rPh>
    <rPh sb="2" eb="4">
      <t>ジョウホウ</t>
    </rPh>
    <rPh sb="9" eb="10">
      <t>トウ</t>
    </rPh>
    <rPh sb="10" eb="12">
      <t>ドウニュウ</t>
    </rPh>
    <rPh sb="12" eb="14">
      <t>シエン</t>
    </rPh>
    <rPh sb="14" eb="16">
      <t>ジギョウ</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22"/>
  </si>
  <si>
    <r>
      <t>職</t>
    </r>
    <r>
      <rPr>
        <sz val="12"/>
        <rFont val="ＭＳ Ｐゴシック"/>
        <family val="3"/>
        <charset val="128"/>
      </rPr>
      <t>員数（常勤換算数）</t>
    </r>
    <r>
      <rPr>
        <sz val="10"/>
        <rFont val="ＭＳ Ｐゴシック"/>
        <family val="3"/>
        <charset val="128"/>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22"/>
  </si>
  <si>
    <t>施設・事業所種別（指定を複数受けている場合は、補助上限額を適用する施設・事業所を選択）</t>
  </si>
  <si>
    <t>介護テクノロジー導入支援事業（パッケージ型導入支援）事業計画書</t>
    <rPh sb="20" eb="21">
      <t>ガタ</t>
    </rPh>
    <rPh sb="26" eb="28">
      <t>ジギョウ</t>
    </rPh>
    <phoneticPr fontId="22"/>
  </si>
  <si>
    <t>様式第３号の１</t>
    <rPh sb="0" eb="2">
      <t>ヨウシキ</t>
    </rPh>
    <rPh sb="2" eb="3">
      <t>ダイ</t>
    </rPh>
    <rPh sb="4" eb="5">
      <t>ゴウ</t>
    </rPh>
    <phoneticPr fontId="22"/>
  </si>
  <si>
    <r>
      <t>備</t>
    </r>
    <r>
      <rPr>
        <b/>
        <sz val="14"/>
        <rFont val="ＭＳ Ｐゴシック"/>
        <family val="3"/>
        <charset val="128"/>
      </rPr>
      <t>考</t>
    </r>
    <r>
      <rPr>
        <b/>
        <sz val="12"/>
        <rFont val="ＭＳ Ｐゴシック"/>
        <family val="3"/>
        <charset val="128"/>
      </rPr>
      <t xml:space="preserve">
（特別な事情等があれば記載）</t>
    </r>
    <rPh sb="0" eb="2">
      <t>ビコウ</t>
    </rPh>
    <rPh sb="4" eb="6">
      <t>トクベツ</t>
    </rPh>
    <rPh sb="7" eb="9">
      <t>ジジョウ</t>
    </rPh>
    <rPh sb="9" eb="10">
      <t>トウ</t>
    </rPh>
    <rPh sb="14" eb="16">
      <t>キサイ</t>
    </rPh>
    <phoneticPr fontId="22"/>
  </si>
  <si>
    <t>費用合計</t>
    <rPh sb="0" eb="2">
      <t>ヒヨウ</t>
    </rPh>
    <rPh sb="2" eb="4">
      <t>ゴウケイ</t>
    </rPh>
    <phoneticPr fontId="22"/>
  </si>
  <si>
    <t>見守り機器の導入に伴う通信環境整備に係る経費（積算内訳）</t>
    <rPh sb="0" eb="2">
      <t>ミマモ</t>
    </rPh>
    <rPh sb="20" eb="22">
      <t>ケイヒ</t>
    </rPh>
    <rPh sb="23" eb="25">
      <t>セキサン</t>
    </rPh>
    <rPh sb="25" eb="27">
      <t>ウチワケ</t>
    </rPh>
    <phoneticPr fontId="22"/>
  </si>
  <si>
    <t>通信環境整備費用（合計）</t>
    <rPh sb="0" eb="2">
      <t>ツウシン</t>
    </rPh>
    <rPh sb="2" eb="4">
      <t>カンキョウ</t>
    </rPh>
    <rPh sb="4" eb="6">
      <t>セイビ</t>
    </rPh>
    <rPh sb="6" eb="8">
      <t>ヒヨウ</t>
    </rPh>
    <rPh sb="9" eb="11">
      <t>ゴウケイ</t>
    </rPh>
    <phoneticPr fontId="22"/>
  </si>
  <si>
    <t>見守り機器の導入に伴う通信環境整備に係る経費（障害者支援施設、グループホームのみ）</t>
  </si>
  <si>
    <t>【ICT機器】</t>
    <rPh sb="4" eb="6">
      <t>キキ</t>
    </rPh>
    <phoneticPr fontId="22"/>
  </si>
  <si>
    <t>【介護ロボット等】</t>
    <rPh sb="1" eb="3">
      <t>カイゴ</t>
    </rPh>
    <rPh sb="7" eb="8">
      <t>トウ</t>
    </rPh>
    <phoneticPr fontId="22"/>
  </si>
  <si>
    <t>値引額
（合計）</t>
    <rPh sb="0" eb="2">
      <t>ネビ</t>
    </rPh>
    <rPh sb="2" eb="3">
      <t>ガク</t>
    </rPh>
    <rPh sb="5" eb="7">
      <t>ゴウケイ</t>
    </rPh>
    <phoneticPr fontId="22"/>
  </si>
  <si>
    <t>初期設定に要する費用
（合計）</t>
    <rPh sb="0" eb="2">
      <t>ショキ</t>
    </rPh>
    <rPh sb="2" eb="4">
      <t>セッテイ</t>
    </rPh>
    <rPh sb="5" eb="6">
      <t>ヨウ</t>
    </rPh>
    <rPh sb="8" eb="10">
      <t>ヒヨウ</t>
    </rPh>
    <rPh sb="12" eb="14">
      <t>ゴウケイ</t>
    </rPh>
    <phoneticPr fontId="22"/>
  </si>
  <si>
    <t>機器導入費用
（合計）</t>
    <rPh sb="0" eb="2">
      <t>キキ</t>
    </rPh>
    <rPh sb="2" eb="4">
      <t>ドウニュウ</t>
    </rPh>
    <rPh sb="4" eb="6">
      <t>ヒヨウ</t>
    </rPh>
    <rPh sb="8" eb="10">
      <t>ゴウケイ</t>
    </rPh>
    <phoneticPr fontId="22"/>
  </si>
  <si>
    <t>介護テクノロジー導入支援事業（パッケージ型導入支援）積算内訳書</t>
    <rPh sb="26" eb="28">
      <t>セキサン</t>
    </rPh>
    <rPh sb="28" eb="31">
      <t>ウチワケショ</t>
    </rPh>
    <phoneticPr fontId="22"/>
  </si>
  <si>
    <t>様式第３号の２</t>
    <rPh sb="0" eb="2">
      <t>ヨウシキ</t>
    </rPh>
    <rPh sb="2" eb="3">
      <t>ダイ</t>
    </rPh>
    <rPh sb="4" eb="5">
      <t>ゴウ</t>
    </rPh>
    <phoneticPr fontId="22"/>
  </si>
  <si>
    <t>様式第２号の３</t>
    <phoneticPr fontId="22"/>
  </si>
  <si>
    <r>
      <t>　</t>
    </r>
    <r>
      <rPr>
        <sz val="11"/>
        <rFont val="ＭＳ Ｐゴシック"/>
        <family val="3"/>
        <charset val="128"/>
      </rPr>
      <t>　</t>
    </r>
    <r>
      <rPr>
        <sz val="9"/>
        <rFont val="ＭＳ Ｐゴシック"/>
        <family val="3"/>
        <charset val="128"/>
      </rPr>
      <t>※　様式第３号の２の実支出（予定）額が自動入力（実際にかかる費用の総額）</t>
    </r>
    <phoneticPr fontId="22"/>
  </si>
  <si>
    <t>令和８年度　広島市障害福祉分野における介護テクノロジー導入支援補助金交付協議書</t>
    <rPh sb="0" eb="2">
      <t>レイワ</t>
    </rPh>
    <rPh sb="34" eb="36">
      <t>コウフ</t>
    </rPh>
    <rPh sb="36" eb="39">
      <t>キョウギショ</t>
    </rPh>
    <phoneticPr fontId="22"/>
  </si>
  <si>
    <t>　この補助金を、次のとおり交付されるよう関係書類を添えて協議します。</t>
    <rPh sb="28" eb="30">
      <t>キョウギ</t>
    </rPh>
    <phoneticPr fontId="22"/>
  </si>
  <si>
    <t>様式第１号</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</si>
</sst>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1" formatCode="_ * #,##0_ ;_ * \-#,##0_ ;_ * &quot;-&quot;_ ;_ @_ "/>
    <numFmt numFmtId="176" formatCode="0.0_ &quot;人&quot;"/>
    <numFmt numFmtId="177" formatCode="0&quot;人&quot;"/>
    <numFmt numFmtId="178" formatCode="#,##0_ &quot;件&quot;"/>
    <numFmt numFmtId="179" formatCode="#,##0_ &quot;分&quot;"/>
    <numFmt numFmtId="180" formatCode="#,##0_ &quot;人時間&quot;"/>
    <numFmt numFmtId="181" formatCode="#,##0_ &quot;時間&quot;"/>
    <numFmt numFmtId="182" formatCode="0.0%"/>
    <numFmt numFmtId="183" formatCode="\'"/>
    <numFmt numFmtId="184" formatCode="#,##0_ "/>
    <numFmt numFmtId="185" formatCode="&quot;金&quot;\ #,##0\ &quot;円&quot;"/>
    <numFmt numFmtId="186" formatCode="#,##0_ &quot;ページ&quot;"/>
    <numFmt numFmtId="187" formatCode="#,##0_ &quot;人&quot;"/>
  </numFmts>
  <fonts count="56"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4"/>
      <name val="ＭＳ Ｐゴシック"/>
      <family val="3"/>
    </font>
    <font>
      <b/>
      <sz val="20"/>
      <name val="ＭＳ Ｐゴシック"/>
      <family val="3"/>
    </font>
    <font>
      <sz val="12"/>
      <name val="ＭＳ Ｐゴシック"/>
      <family val="3"/>
    </font>
    <font>
      <sz val="13"/>
      <name val="ＭＳ Ｐゴシック"/>
      <family val="3"/>
    </font>
    <font>
      <b/>
      <sz val="12"/>
      <name val="ＭＳ Ｐゴシック"/>
      <family val="3"/>
    </font>
    <font>
      <sz val="8"/>
      <name val="ＭＳ Ｐゴシック"/>
      <family val="3"/>
    </font>
    <font>
      <sz val="16"/>
      <name val="ＭＳ Ｐゴシック"/>
      <family val="3"/>
    </font>
    <font>
      <b/>
      <sz val="14"/>
      <name val="ＭＳ Ｐゴシック"/>
      <family val="3"/>
    </font>
    <font>
      <b/>
      <sz val="11"/>
      <name val="ＭＳ Ｐゴシック"/>
      <family val="3"/>
    </font>
    <font>
      <sz val="9"/>
      <name val="ＭＳ Ｐゴシック"/>
      <family val="3"/>
    </font>
    <font>
      <sz val="6"/>
      <name val="ＭＳ Ｐゴシック"/>
      <family val="3"/>
    </font>
    <font>
      <b/>
      <sz val="16"/>
      <name val="ＭＳ Ｐゴシック"/>
      <family val="3"/>
    </font>
    <font>
      <b/>
      <sz val="20"/>
      <color indexed="8"/>
      <name val="ＭＳ Ｐゴシック"/>
      <family val="3"/>
    </font>
    <font>
      <sz val="11"/>
      <name val="ＭＳ Ｐ明朝"/>
      <family val="1"/>
      <charset val="128"/>
    </font>
    <font>
      <sz val="14"/>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b/>
      <sz val="20"/>
      <name val="ＭＳ Ｐゴシック"/>
      <family val="3"/>
      <charset val="128"/>
    </font>
    <font>
      <b/>
      <sz val="14"/>
      <name val="ＭＳ Ｐゴシック"/>
      <family val="3"/>
      <charset val="128"/>
    </font>
    <font>
      <sz val="16"/>
      <name val="ＭＳ Ｐゴシック"/>
      <family val="3"/>
      <charset val="128"/>
    </font>
    <font>
      <sz val="18"/>
      <name val="ＭＳ Ｐゴシック"/>
      <family val="3"/>
    </font>
    <font>
      <sz val="18"/>
      <name val="ＭＳ Ｐゴシック"/>
      <family val="3"/>
      <charset val="128"/>
    </font>
    <font>
      <sz val="14"/>
      <name val="ＭＳ Ｐ明朝"/>
      <family val="1"/>
    </font>
    <font>
      <sz val="6"/>
      <name val="ＭＳ Ｐゴシック"/>
      <family val="3"/>
      <charset val="128"/>
    </font>
    <font>
      <sz val="12"/>
      <name val="ＭＳ Ｐゴシック"/>
      <family val="3"/>
      <charset val="128"/>
    </font>
    <font>
      <sz val="10"/>
      <name val="ＭＳ Ｐゴシック"/>
      <family val="3"/>
      <charset val="128"/>
    </font>
    <font>
      <sz val="9"/>
      <color rgb="FF000000"/>
      <name val="Meiryo UI"/>
      <family val="3"/>
      <charset val="128"/>
    </font>
    <font>
      <b/>
      <u/>
      <sz val="12"/>
      <name val="ＭＳ Ｐゴシック"/>
      <family val="3"/>
    </font>
    <font>
      <b/>
      <sz val="11"/>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CCFEFE"/>
        <bgColor indexed="64"/>
      </patternFill>
    </fill>
    <fill>
      <patternFill patternType="solid">
        <fgColor indexed="27"/>
        <bgColor indexed="64"/>
      </patternFill>
    </fill>
    <fill>
      <patternFill patternType="solid">
        <fgColor indexed="43"/>
        <bgColor indexed="64"/>
      </patternFill>
    </fill>
    <fill>
      <patternFill patternType="solid">
        <fgColor indexed="26"/>
        <bgColor indexed="64"/>
      </patternFill>
    </fill>
    <fill>
      <patternFill patternType="solid">
        <fgColor indexed="45"/>
        <bgColor indexed="64"/>
      </patternFill>
    </fill>
    <fill>
      <patternFill patternType="solid">
        <fgColor rgb="FFDAFFFF"/>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A0C0"/>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style="medium">
        <color indexed="64"/>
      </left>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s>
  <cellStyleXfs count="7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7" fillId="0" borderId="0"/>
    <xf numFmtId="0" fontId="7" fillId="0" borderId="0"/>
    <xf numFmtId="0" fontId="12" fillId="0" borderId="0">
      <alignment vertical="center"/>
    </xf>
    <xf numFmtId="0" fontId="12" fillId="0" borderId="0">
      <alignment vertical="center"/>
    </xf>
    <xf numFmtId="0" fontId="13" fillId="0" borderId="0">
      <alignment vertical="center"/>
    </xf>
    <xf numFmtId="0" fontId="7" fillId="0" borderId="0">
      <alignment vertical="center"/>
    </xf>
    <xf numFmtId="0" fontId="7" fillId="0" borderId="0">
      <alignment vertical="center"/>
    </xf>
    <xf numFmtId="0" fontId="7" fillId="0" borderId="0">
      <alignment vertical="center"/>
    </xf>
    <xf numFmtId="0" fontId="13"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7"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2" fillId="0" borderId="0" applyFont="0" applyFill="0" applyBorder="0" applyAlignment="0" applyProtection="0">
      <alignment vertical="center"/>
    </xf>
    <xf numFmtId="6" fontId="12" fillId="0" borderId="0" applyFont="0" applyFill="0" applyBorder="0" applyAlignment="0" applyProtection="0">
      <alignment vertical="center"/>
    </xf>
    <xf numFmtId="0" fontId="21" fillId="0" borderId="9" applyNumberFormat="0" applyFill="0" applyAlignment="0" applyProtection="0">
      <alignment vertical="center"/>
    </xf>
    <xf numFmtId="38" fontId="7" fillId="0" borderId="0" applyFont="0" applyFill="0" applyBorder="0" applyAlignment="0" applyProtection="0">
      <alignment vertical="center"/>
    </xf>
    <xf numFmtId="6" fontId="13" fillId="0" borderId="0" applyFont="0" applyFill="0" applyBorder="0" applyAlignment="0" applyProtection="0">
      <alignment vertical="center"/>
    </xf>
    <xf numFmtId="38" fontId="13" fillId="0" borderId="0" applyFont="0" applyFill="0" applyBorder="0" applyAlignment="0" applyProtection="0">
      <alignment vertical="center"/>
    </xf>
  </cellStyleXfs>
  <cellXfs count="573">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24" fillId="0" borderId="0" xfId="0" applyFont="1" applyAlignment="1">
      <alignment horizontal="justify" vertical="center"/>
    </xf>
    <xf numFmtId="0" fontId="23" fillId="0" borderId="0" xfId="0" applyFont="1" applyAlignment="1">
      <alignment horizontal="left" vertical="center"/>
    </xf>
    <xf numFmtId="0" fontId="25" fillId="0" borderId="0" xfId="40" applyFont="1" applyAlignment="1" applyProtection="1">
      <alignment vertical="center"/>
      <protection locked="0"/>
    </xf>
    <xf numFmtId="0" fontId="26" fillId="0" borderId="0" xfId="49" applyFont="1" applyAlignment="1">
      <alignment horizontal="center" vertical="center"/>
    </xf>
    <xf numFmtId="0" fontId="0" fillId="0" borderId="0" xfId="0" applyFont="1">
      <alignment vertical="center"/>
    </xf>
    <xf numFmtId="0" fontId="0" fillId="0" borderId="0" xfId="0" applyFont="1" applyProtection="1">
      <alignment vertical="center"/>
      <protection locked="0"/>
    </xf>
    <xf numFmtId="0" fontId="0" fillId="0" borderId="0" xfId="49" applyFont="1" applyAlignment="1">
      <alignment horizontal="left" vertical="center"/>
    </xf>
    <xf numFmtId="0" fontId="27" fillId="0" borderId="0" xfId="49" applyFont="1">
      <alignment vertical="center"/>
    </xf>
    <xf numFmtId="0" fontId="29" fillId="0" borderId="0" xfId="49" applyFont="1">
      <alignment vertical="center"/>
    </xf>
    <xf numFmtId="0" fontId="30" fillId="25" borderId="25" xfId="49" applyFont="1" applyFill="1" applyBorder="1" applyAlignment="1">
      <alignment horizontal="center" vertical="center"/>
    </xf>
    <xf numFmtId="0" fontId="0" fillId="25" borderId="26" xfId="49" applyFont="1" applyFill="1" applyBorder="1" applyAlignment="1">
      <alignment horizontal="center" vertical="center"/>
    </xf>
    <xf numFmtId="0" fontId="30" fillId="25" borderId="27" xfId="49" applyFont="1" applyFill="1" applyBorder="1" applyAlignment="1">
      <alignment horizontal="center" vertical="center"/>
    </xf>
    <xf numFmtId="177" fontId="0" fillId="0" borderId="30" xfId="49" applyNumberFormat="1" applyFont="1" applyBorder="1" applyAlignment="1">
      <alignment horizontal="center" vertical="center" shrinkToFit="1"/>
    </xf>
    <xf numFmtId="0" fontId="33" fillId="0" borderId="0" xfId="0" applyFont="1" applyProtection="1">
      <alignment vertical="center"/>
      <protection locked="0"/>
    </xf>
    <xf numFmtId="0" fontId="34" fillId="0" borderId="0" xfId="49" applyFont="1">
      <alignmen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4" xfId="49" applyFont="1" applyBorder="1" applyAlignment="1">
      <alignment horizontal="center" vertical="center" wrapText="1"/>
    </xf>
    <xf numFmtId="0" fontId="0" fillId="25" borderId="10" xfId="49" applyFont="1" applyFill="1" applyBorder="1" applyAlignment="1">
      <alignment horizontal="center" vertical="center" wrapText="1"/>
    </xf>
    <xf numFmtId="0" fontId="0" fillId="0" borderId="0" xfId="49" applyFont="1" applyAlignment="1">
      <alignment horizontal="center" vertical="center" wrapText="1"/>
    </xf>
    <xf numFmtId="177" fontId="33" fillId="0" borderId="36" xfId="49" applyNumberFormat="1" applyFont="1" applyBorder="1" applyAlignment="1">
      <alignment horizontal="center" vertical="center"/>
    </xf>
    <xf numFmtId="0" fontId="0" fillId="0" borderId="0" xfId="0" applyFont="1" applyAlignment="1" applyProtection="1">
      <alignment horizontal="left" vertical="center"/>
      <protection locked="0"/>
    </xf>
    <xf numFmtId="0" fontId="0" fillId="0" borderId="0" xfId="0" applyFont="1" applyAlignment="1" applyProtection="1">
      <alignment horizontal="left" vertical="center" wrapText="1" shrinkToFit="1"/>
      <protection locked="0"/>
    </xf>
    <xf numFmtId="0" fontId="0" fillId="0" borderId="0" xfId="0" applyFont="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29" fillId="0" borderId="0" xfId="49" applyFont="1" applyAlignment="1">
      <alignment horizontal="center" vertical="center"/>
    </xf>
    <xf numFmtId="0" fontId="0" fillId="0" borderId="37" xfId="0" applyFont="1" applyBorder="1" applyAlignment="1">
      <alignment horizontal="left" vertical="center" shrinkToFit="1"/>
    </xf>
    <xf numFmtId="0" fontId="0" fillId="0" borderId="38" xfId="0" applyFont="1" applyBorder="1" applyAlignment="1">
      <alignment horizontal="left" vertical="center" shrinkToFit="1"/>
    </xf>
    <xf numFmtId="0" fontId="0" fillId="0" borderId="39" xfId="0" applyFont="1" applyBorder="1" applyAlignment="1">
      <alignment horizontal="left" vertical="center" shrinkToFit="1"/>
    </xf>
    <xf numFmtId="0" fontId="0" fillId="0" borderId="40" xfId="0" applyFont="1" applyBorder="1" applyAlignment="1">
      <alignment horizontal="left" vertical="center" shrinkToFit="1"/>
    </xf>
    <xf numFmtId="0" fontId="0" fillId="0" borderId="41" xfId="0" applyFont="1" applyBorder="1" applyAlignment="1">
      <alignment horizontal="left" vertical="center" shrinkToFit="1"/>
    </xf>
    <xf numFmtId="0" fontId="0" fillId="0" borderId="24" xfId="49" applyFont="1" applyBorder="1" applyAlignment="1">
      <alignment horizontal="left" vertical="center"/>
    </xf>
    <xf numFmtId="0" fontId="33" fillId="0" borderId="0" xfId="0" applyFont="1" applyAlignment="1" applyProtection="1">
      <alignment vertical="center" shrinkToFit="1"/>
      <protection locked="0"/>
    </xf>
    <xf numFmtId="41" fontId="0" fillId="0" borderId="0" xfId="49" applyNumberFormat="1" applyFont="1" applyAlignment="1">
      <alignment horizontal="center" vertical="center"/>
    </xf>
    <xf numFmtId="41" fontId="32" fillId="0" borderId="0" xfId="49" applyNumberFormat="1" applyFont="1" applyAlignment="1">
      <alignment horizontal="center" vertical="center"/>
    </xf>
    <xf numFmtId="0" fontId="0" fillId="0" borderId="23" xfId="0" applyFont="1" applyBorder="1" applyAlignment="1">
      <alignment horizontal="left" vertical="center"/>
    </xf>
    <xf numFmtId="0" fontId="0" fillId="0" borderId="45" xfId="49" applyFont="1" applyBorder="1" applyAlignment="1">
      <alignment horizontal="center" vertical="center" wrapText="1"/>
    </xf>
    <xf numFmtId="0" fontId="0" fillId="0" borderId="46" xfId="49" applyFont="1" applyBorder="1" applyAlignment="1">
      <alignment horizontal="center" vertical="center" wrapText="1"/>
    </xf>
    <xf numFmtId="0" fontId="0" fillId="0" borderId="47" xfId="49" applyFont="1" applyBorder="1" applyAlignment="1">
      <alignment horizontal="center" vertical="center" wrapText="1"/>
    </xf>
    <xf numFmtId="0" fontId="0" fillId="0" borderId="48" xfId="49" applyFont="1" applyBorder="1" applyAlignment="1">
      <alignment horizontal="center" vertical="center" wrapText="1"/>
    </xf>
    <xf numFmtId="0" fontId="0" fillId="25" borderId="22" xfId="49" applyFont="1" applyFill="1" applyBorder="1" applyAlignment="1">
      <alignment horizontal="center" vertical="center" wrapText="1"/>
    </xf>
    <xf numFmtId="0" fontId="0" fillId="0" borderId="37" xfId="49" applyFont="1" applyBorder="1" applyAlignment="1">
      <alignment horizontal="center" vertical="center" wrapText="1"/>
    </xf>
    <xf numFmtId="0" fontId="0" fillId="0" borderId="38" xfId="49" applyFont="1" applyBorder="1" applyAlignment="1">
      <alignment horizontal="center" vertical="center" wrapText="1"/>
    </xf>
    <xf numFmtId="0" fontId="0" fillId="0" borderId="39" xfId="49" applyFont="1" applyBorder="1" applyAlignment="1">
      <alignment horizontal="center" vertical="center" wrapText="1"/>
    </xf>
    <xf numFmtId="0" fontId="0" fillId="0" borderId="40" xfId="49" applyFont="1" applyBorder="1" applyAlignment="1">
      <alignment horizontal="center" vertical="center" wrapText="1"/>
    </xf>
    <xf numFmtId="0" fontId="0" fillId="0" borderId="18" xfId="49" applyFont="1" applyBorder="1" applyAlignment="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25" borderId="14" xfId="49" applyFont="1" applyFill="1" applyBorder="1" applyAlignment="1">
      <alignment horizontal="center" vertical="center" wrapText="1"/>
    </xf>
    <xf numFmtId="178" fontId="0" fillId="0" borderId="14" xfId="0" applyNumberFormat="1" applyFont="1" applyBorder="1" applyAlignment="1">
      <alignment vertical="center" shrinkToFit="1"/>
    </xf>
    <xf numFmtId="178" fontId="0" fillId="0" borderId="38" xfId="0" applyNumberFormat="1" applyFont="1" applyBorder="1" applyAlignment="1">
      <alignment vertical="center" shrinkToFit="1"/>
    </xf>
    <xf numFmtId="178" fontId="0" fillId="0" borderId="41" xfId="0" applyNumberFormat="1" applyFont="1" applyBorder="1" applyAlignment="1">
      <alignment vertical="center" shrinkToFit="1"/>
    </xf>
    <xf numFmtId="178" fontId="0" fillId="0" borderId="40" xfId="0" applyNumberFormat="1" applyFont="1" applyBorder="1" applyAlignment="1">
      <alignment vertical="center" shrinkToFit="1"/>
    </xf>
    <xf numFmtId="178" fontId="0" fillId="0" borderId="37" xfId="0" applyNumberFormat="1" applyFont="1" applyBorder="1" applyAlignment="1">
      <alignment vertical="center" shrinkToFit="1"/>
    </xf>
    <xf numFmtId="178" fontId="0" fillId="0" borderId="51" xfId="0" applyNumberFormat="1" applyFont="1" applyBorder="1" applyAlignment="1">
      <alignment vertical="center" shrinkToFit="1"/>
    </xf>
    <xf numFmtId="178" fontId="0" fillId="0" borderId="10" xfId="0" applyNumberFormat="1" applyFont="1" applyBorder="1" applyAlignment="1">
      <alignment vertical="center" shrinkToFit="1"/>
    </xf>
    <xf numFmtId="178" fontId="0" fillId="0" borderId="0" xfId="0" applyNumberFormat="1" applyFont="1" applyAlignment="1">
      <alignment vertical="center" shrinkToFit="1"/>
    </xf>
    <xf numFmtId="178" fontId="0" fillId="0" borderId="39" xfId="0" applyNumberFormat="1" applyFont="1" applyBorder="1" applyAlignment="1">
      <alignment vertical="center" shrinkToFit="1"/>
    </xf>
    <xf numFmtId="0" fontId="34" fillId="25" borderId="14" xfId="49" applyFont="1" applyFill="1" applyBorder="1" applyAlignment="1">
      <alignment horizontal="center" vertical="center" wrapText="1"/>
    </xf>
    <xf numFmtId="178" fontId="0" fillId="29" borderId="11" xfId="0" applyNumberFormat="1" applyFont="1" applyFill="1" applyBorder="1" applyAlignment="1">
      <alignment vertical="center" shrinkToFit="1"/>
    </xf>
    <xf numFmtId="178" fontId="0" fillId="29" borderId="51" xfId="0" applyNumberFormat="1" applyFont="1" applyFill="1" applyBorder="1" applyAlignment="1">
      <alignment vertical="center" shrinkToFit="1"/>
    </xf>
    <xf numFmtId="178" fontId="0" fillId="29" borderId="54" xfId="0" applyNumberFormat="1" applyFont="1" applyFill="1" applyBorder="1" applyAlignment="1">
      <alignment vertical="center" shrinkToFit="1"/>
    </xf>
    <xf numFmtId="178" fontId="0" fillId="29" borderId="13" xfId="0" applyNumberFormat="1" applyFont="1" applyFill="1" applyBorder="1" applyAlignment="1">
      <alignment vertical="center" shrinkToFit="1"/>
    </xf>
    <xf numFmtId="178" fontId="0" fillId="29" borderId="55" xfId="0" applyNumberFormat="1" applyFont="1" applyFill="1" applyBorder="1" applyAlignment="1">
      <alignment vertical="center" shrinkToFit="1"/>
    </xf>
    <xf numFmtId="178" fontId="0" fillId="29" borderId="38" xfId="0" applyNumberFormat="1" applyFont="1" applyFill="1" applyBorder="1" applyAlignment="1">
      <alignment vertical="center" shrinkToFit="1"/>
    </xf>
    <xf numFmtId="178" fontId="0" fillId="29" borderId="12" xfId="0" applyNumberFormat="1" applyFont="1" applyFill="1" applyBorder="1" applyAlignment="1">
      <alignment vertical="center" shrinkToFit="1"/>
    </xf>
    <xf numFmtId="178" fontId="0" fillId="29" borderId="56" xfId="0" applyNumberFormat="1" applyFont="1" applyFill="1" applyBorder="1" applyAlignment="1">
      <alignment vertical="center" shrinkToFit="1"/>
    </xf>
    <xf numFmtId="178" fontId="0" fillId="29" borderId="57" xfId="0" applyNumberFormat="1" applyFont="1" applyFill="1" applyBorder="1" applyAlignment="1">
      <alignment vertical="center" shrinkToFit="1"/>
    </xf>
    <xf numFmtId="179" fontId="0" fillId="0" borderId="14" xfId="0" applyNumberFormat="1" applyFont="1" applyBorder="1" applyAlignment="1">
      <alignment vertical="center" shrinkToFit="1"/>
    </xf>
    <xf numFmtId="179" fontId="0" fillId="0" borderId="38" xfId="0" applyNumberFormat="1" applyFont="1" applyBorder="1" applyAlignment="1">
      <alignment vertical="center" shrinkToFit="1"/>
    </xf>
    <xf numFmtId="179" fontId="0" fillId="0" borderId="41" xfId="0" applyNumberFormat="1" applyFont="1" applyBorder="1" applyAlignment="1">
      <alignment vertical="center" shrinkToFit="1"/>
    </xf>
    <xf numFmtId="179" fontId="0" fillId="0" borderId="40" xfId="0" applyNumberFormat="1" applyFont="1" applyBorder="1" applyAlignment="1">
      <alignment vertical="center" shrinkToFit="1"/>
    </xf>
    <xf numFmtId="179" fontId="0" fillId="0" borderId="39" xfId="0" applyNumberFormat="1" applyFont="1" applyBorder="1" applyAlignment="1">
      <alignment vertical="center" shrinkToFit="1"/>
    </xf>
    <xf numFmtId="179" fontId="0" fillId="0" borderId="10" xfId="0" applyNumberFormat="1" applyFont="1" applyBorder="1" applyAlignment="1">
      <alignment vertical="center" shrinkToFit="1"/>
    </xf>
    <xf numFmtId="179" fontId="0" fillId="0" borderId="0" xfId="0" applyNumberFormat="1" applyFont="1" applyAlignment="1">
      <alignment vertical="center" shrinkToFit="1"/>
    </xf>
    <xf numFmtId="179" fontId="0" fillId="0" borderId="37" xfId="0" applyNumberFormat="1" applyFont="1" applyBorder="1" applyAlignment="1">
      <alignment vertical="center" shrinkToFit="1"/>
    </xf>
    <xf numFmtId="180" fontId="0" fillId="29" borderId="14" xfId="0" applyNumberFormat="1" applyFont="1" applyFill="1" applyBorder="1" applyAlignment="1">
      <alignment vertical="center" shrinkToFit="1"/>
    </xf>
    <xf numFmtId="180" fontId="0" fillId="29" borderId="38" xfId="0" applyNumberFormat="1" applyFont="1" applyFill="1" applyBorder="1" applyAlignment="1">
      <alignment vertical="center" shrinkToFit="1"/>
    </xf>
    <xf numFmtId="180" fontId="0" fillId="29" borderId="41" xfId="0" applyNumberFormat="1" applyFont="1" applyFill="1" applyBorder="1" applyAlignment="1">
      <alignment vertical="center" shrinkToFit="1"/>
    </xf>
    <xf numFmtId="180" fontId="0" fillId="29" borderId="16" xfId="0" applyNumberFormat="1" applyFont="1" applyFill="1" applyBorder="1" applyAlignment="1">
      <alignment vertical="center" shrinkToFit="1"/>
    </xf>
    <xf numFmtId="180" fontId="0" fillId="29" borderId="37" xfId="0" applyNumberFormat="1" applyFont="1" applyFill="1" applyBorder="1" applyAlignment="1">
      <alignment vertical="center" shrinkToFit="1"/>
    </xf>
    <xf numFmtId="180" fontId="0" fillId="29" borderId="15" xfId="0" applyNumberFormat="1" applyFont="1" applyFill="1" applyBorder="1" applyAlignment="1">
      <alignment vertical="center" shrinkToFit="1"/>
    </xf>
    <xf numFmtId="180" fontId="0" fillId="29" borderId="10" xfId="0" applyNumberFormat="1" applyFont="1" applyFill="1" applyBorder="1" applyAlignment="1">
      <alignment vertical="center" shrinkToFit="1"/>
    </xf>
    <xf numFmtId="180" fontId="0" fillId="0" borderId="0" xfId="0" applyNumberFormat="1" applyFont="1" applyAlignment="1">
      <alignment vertical="center" shrinkToFit="1"/>
    </xf>
    <xf numFmtId="180" fontId="0" fillId="29" borderId="39" xfId="0" applyNumberFormat="1" applyFont="1" applyFill="1" applyBorder="1" applyAlignment="1">
      <alignment vertical="center" shrinkToFit="1"/>
    </xf>
    <xf numFmtId="180" fontId="0" fillId="29" borderId="40" xfId="0" applyNumberFormat="1" applyFont="1" applyFill="1" applyBorder="1" applyAlignment="1">
      <alignment vertical="center" shrinkToFit="1"/>
    </xf>
    <xf numFmtId="0" fontId="33" fillId="0" borderId="0" xfId="0" applyFont="1">
      <alignment vertical="center"/>
    </xf>
    <xf numFmtId="181" fontId="0" fillId="29" borderId="14" xfId="0" applyNumberFormat="1" applyFont="1" applyFill="1" applyBorder="1" applyAlignment="1">
      <alignment vertical="center" shrinkToFit="1"/>
    </xf>
    <xf numFmtId="181" fontId="0" fillId="29" borderId="38" xfId="0" applyNumberFormat="1" applyFont="1" applyFill="1" applyBorder="1" applyAlignment="1">
      <alignment vertical="center" shrinkToFit="1"/>
    </xf>
    <xf numFmtId="181" fontId="0" fillId="29" borderId="15" xfId="0" applyNumberFormat="1" applyFont="1" applyFill="1" applyBorder="1" applyAlignment="1">
      <alignment vertical="center" shrinkToFit="1"/>
    </xf>
    <xf numFmtId="181" fontId="0" fillId="29" borderId="16" xfId="0" applyNumberFormat="1" applyFont="1" applyFill="1" applyBorder="1" applyAlignment="1">
      <alignment vertical="center" shrinkToFit="1"/>
    </xf>
    <xf numFmtId="181" fontId="0" fillId="29" borderId="37" xfId="0" applyNumberFormat="1" applyFont="1" applyFill="1" applyBorder="1" applyAlignment="1">
      <alignment vertical="center" shrinkToFit="1"/>
    </xf>
    <xf numFmtId="181" fontId="0" fillId="29" borderId="40" xfId="0" applyNumberFormat="1" applyFont="1" applyFill="1" applyBorder="1" applyAlignment="1">
      <alignment vertical="center" shrinkToFit="1"/>
    </xf>
    <xf numFmtId="181" fontId="0" fillId="29" borderId="10" xfId="0" applyNumberFormat="1" applyFont="1" applyFill="1" applyBorder="1" applyAlignment="1">
      <alignment vertical="center" shrinkToFit="1"/>
    </xf>
    <xf numFmtId="181" fontId="0" fillId="0" borderId="0" xfId="0" applyNumberFormat="1" applyFont="1" applyAlignment="1">
      <alignment vertical="center" shrinkToFit="1"/>
    </xf>
    <xf numFmtId="182" fontId="33" fillId="29" borderId="10" xfId="0" applyNumberFormat="1" applyFont="1" applyFill="1" applyBorder="1">
      <alignment vertical="center"/>
    </xf>
    <xf numFmtId="0" fontId="0" fillId="24" borderId="0" xfId="49" applyFont="1" applyFill="1" applyAlignment="1">
      <alignment horizontal="left" vertical="center" shrinkToFit="1"/>
    </xf>
    <xf numFmtId="0" fontId="31" fillId="24" borderId="0" xfId="49" applyFont="1" applyFill="1" applyAlignment="1">
      <alignment horizontal="center" vertical="center"/>
    </xf>
    <xf numFmtId="176" fontId="32" fillId="24" borderId="0" xfId="49" applyNumberFormat="1" applyFont="1" applyFill="1" applyAlignment="1">
      <alignment horizontal="center" vertical="center"/>
    </xf>
    <xf numFmtId="177" fontId="33" fillId="0" borderId="0" xfId="49" applyNumberFormat="1" applyFont="1" applyAlignment="1">
      <alignment horizontal="center" vertical="center"/>
    </xf>
    <xf numFmtId="0" fontId="27" fillId="0" borderId="0" xfId="40" applyFont="1" applyAlignment="1" applyProtection="1">
      <alignment vertical="center"/>
      <protection locked="0"/>
    </xf>
    <xf numFmtId="0" fontId="29" fillId="0" borderId="0" xfId="40" applyFont="1" applyAlignment="1" applyProtection="1">
      <alignment vertical="center"/>
      <protection locked="0"/>
    </xf>
    <xf numFmtId="0" fontId="27" fillId="0" borderId="10" xfId="40" applyFont="1" applyBorder="1" applyAlignment="1" applyProtection="1">
      <alignment horizontal="center" vertical="center"/>
      <protection locked="0"/>
    </xf>
    <xf numFmtId="0" fontId="29" fillId="0" borderId="0" xfId="40" applyFont="1" applyAlignment="1">
      <alignment vertical="center"/>
    </xf>
    <xf numFmtId="0" fontId="27" fillId="30" borderId="64" xfId="40" applyFont="1" applyFill="1" applyBorder="1" applyAlignment="1">
      <alignment horizontal="center" vertical="center"/>
    </xf>
    <xf numFmtId="0" fontId="27" fillId="30" borderId="26" xfId="40" applyFont="1" applyFill="1" applyBorder="1" applyAlignment="1">
      <alignment horizontal="center" vertical="center"/>
    </xf>
    <xf numFmtId="0" fontId="27" fillId="30" borderId="26" xfId="40" applyFont="1" applyFill="1" applyBorder="1" applyAlignment="1">
      <alignment horizontal="center" vertical="center" shrinkToFit="1"/>
    </xf>
    <xf numFmtId="0" fontId="27" fillId="30" borderId="30" xfId="40" applyFont="1" applyFill="1" applyBorder="1" applyAlignment="1">
      <alignment horizontal="center" vertical="center"/>
    </xf>
    <xf numFmtId="6" fontId="27" fillId="0" borderId="0" xfId="64" applyFont="1" applyFill="1" applyBorder="1" applyAlignment="1" applyProtection="1">
      <alignment vertical="center"/>
    </xf>
    <xf numFmtId="0" fontId="27" fillId="0" borderId="20" xfId="40" applyFont="1" applyBorder="1" applyAlignment="1" applyProtection="1">
      <alignment horizontal="right" vertical="center"/>
      <protection locked="0"/>
    </xf>
    <xf numFmtId="0" fontId="29" fillId="0" borderId="0" xfId="40" applyFont="1" applyAlignment="1" applyProtection="1">
      <alignment horizontal="center" vertical="center"/>
      <protection locked="0"/>
    </xf>
    <xf numFmtId="41" fontId="27" fillId="0" borderId="0" xfId="64" applyNumberFormat="1" applyFont="1" applyFill="1" applyBorder="1" applyAlignment="1" applyProtection="1">
      <alignment horizontal="right" vertical="center"/>
    </xf>
    <xf numFmtId="0" fontId="27" fillId="0" borderId="0" xfId="0" applyFont="1" applyAlignment="1">
      <alignment horizontal="left" vertical="center"/>
    </xf>
    <xf numFmtId="0" fontId="31" fillId="0" borderId="0" xfId="0" applyFont="1">
      <alignment vertical="center"/>
    </xf>
    <xf numFmtId="0" fontId="25" fillId="0" borderId="10" xfId="0" applyFont="1" applyBorder="1" applyAlignment="1">
      <alignment horizontal="center" vertical="center"/>
    </xf>
    <xf numFmtId="0" fontId="27" fillId="32" borderId="10" xfId="0" applyFont="1" applyFill="1" applyBorder="1" applyProtection="1">
      <alignment vertical="center"/>
      <protection locked="0"/>
    </xf>
    <xf numFmtId="0" fontId="27" fillId="0" borderId="10" xfId="0" applyFont="1" applyBorder="1" applyProtection="1">
      <alignment vertical="center"/>
      <protection locked="0"/>
    </xf>
    <xf numFmtId="38" fontId="25" fillId="0" borderId="0" xfId="38" applyFont="1" applyFill="1" applyBorder="1" applyAlignment="1">
      <alignment horizontal="center" vertical="center"/>
    </xf>
    <xf numFmtId="38" fontId="31" fillId="0" borderId="0" xfId="38" applyFont="1" applyFill="1" applyBorder="1" applyAlignment="1">
      <alignment horizontal="right" vertical="center"/>
    </xf>
    <xf numFmtId="0" fontId="31" fillId="0" borderId="0" xfId="0" applyFont="1" applyAlignment="1">
      <alignment horizontal="right" vertical="center"/>
    </xf>
    <xf numFmtId="0" fontId="25" fillId="0" borderId="20" xfId="0" applyFont="1" applyBorder="1" applyAlignment="1">
      <alignment horizontal="center" vertical="center" wrapText="1"/>
    </xf>
    <xf numFmtId="0" fontId="25" fillId="0" borderId="13" xfId="0" applyFont="1" applyBorder="1" applyAlignment="1" applyProtection="1">
      <alignment horizontal="left" vertical="center" wrapText="1"/>
      <protection locked="0"/>
    </xf>
    <xf numFmtId="38" fontId="31" fillId="0" borderId="0" xfId="38" applyFont="1" applyFill="1" applyBorder="1" applyAlignment="1">
      <alignment horizontal="left" vertical="center"/>
    </xf>
    <xf numFmtId="0" fontId="31" fillId="0" borderId="0" xfId="0" applyFont="1" applyAlignment="1">
      <alignment horizontal="left" vertical="center"/>
    </xf>
    <xf numFmtId="0" fontId="36" fillId="0" borderId="0" xfId="0" applyFont="1">
      <alignment vertical="center"/>
    </xf>
    <xf numFmtId="0" fontId="25" fillId="0" borderId="10" xfId="0" applyFont="1" applyBorder="1" applyAlignment="1">
      <alignment horizontal="center" vertical="center" wrapText="1" shrinkToFit="1"/>
    </xf>
    <xf numFmtId="0" fontId="25" fillId="0" borderId="10" xfId="0" applyFont="1" applyBorder="1" applyProtection="1">
      <alignment vertical="center"/>
      <protection locked="0"/>
    </xf>
    <xf numFmtId="38" fontId="25" fillId="0" borderId="73" xfId="38" applyFont="1" applyFill="1" applyBorder="1" applyAlignment="1">
      <alignment horizontal="right" vertical="center"/>
    </xf>
    <xf numFmtId="38" fontId="25" fillId="0" borderId="0" xfId="38" applyFont="1" applyFill="1" applyBorder="1" applyAlignment="1">
      <alignment horizontal="right" vertical="center"/>
    </xf>
    <xf numFmtId="0" fontId="25" fillId="0" borderId="0" xfId="0" applyFont="1" applyAlignment="1">
      <alignment horizontal="left" vertical="center"/>
    </xf>
    <xf numFmtId="0" fontId="25" fillId="0" borderId="10" xfId="0" applyFont="1" applyBorder="1" applyAlignment="1">
      <alignment horizontal="center" vertical="center" shrinkToFit="1"/>
    </xf>
    <xf numFmtId="0" fontId="25" fillId="32" borderId="16" xfId="0" applyFont="1" applyFill="1" applyBorder="1" applyAlignment="1" applyProtection="1">
      <alignment horizontal="center" vertical="center" wrapText="1" shrinkToFit="1"/>
      <protection locked="0"/>
    </xf>
    <xf numFmtId="0" fontId="25" fillId="0" borderId="16" xfId="0" applyFont="1" applyBorder="1" applyAlignment="1" applyProtection="1">
      <alignment horizontal="center" vertical="center" wrapText="1" shrinkToFit="1"/>
      <protection locked="0"/>
    </xf>
    <xf numFmtId="0" fontId="25" fillId="0" borderId="0" xfId="0" applyFont="1">
      <alignment vertical="center"/>
    </xf>
    <xf numFmtId="0" fontId="25" fillId="0" borderId="21" xfId="0" applyFont="1" applyBorder="1" applyAlignment="1">
      <alignment horizontal="center" vertical="center" shrinkToFit="1"/>
    </xf>
    <xf numFmtId="0" fontId="25" fillId="32" borderId="24" xfId="0" applyFont="1" applyFill="1" applyBorder="1" applyAlignment="1" applyProtection="1">
      <alignment horizontal="center" vertical="center" wrapText="1" shrinkToFit="1"/>
      <protection locked="0"/>
    </xf>
    <xf numFmtId="0" fontId="25" fillId="0" borderId="24" xfId="0" applyFont="1" applyBorder="1" applyAlignment="1" applyProtection="1">
      <alignment horizontal="center" vertical="center" wrapText="1" shrinkToFit="1"/>
      <protection locked="0"/>
    </xf>
    <xf numFmtId="38" fontId="25" fillId="0" borderId="74" xfId="38" applyFont="1" applyFill="1" applyBorder="1" applyAlignment="1">
      <alignment horizontal="right" vertical="center"/>
    </xf>
    <xf numFmtId="0" fontId="25" fillId="33" borderId="10" xfId="0" applyFont="1" applyFill="1" applyBorder="1" applyAlignment="1">
      <alignment horizontal="center" vertical="center" wrapText="1" shrinkToFit="1"/>
    </xf>
    <xf numFmtId="38" fontId="25" fillId="33" borderId="73" xfId="38" applyFont="1" applyFill="1" applyBorder="1" applyAlignment="1">
      <alignment horizontal="right" vertical="center"/>
    </xf>
    <xf numFmtId="0" fontId="27" fillId="0" borderId="0" xfId="0" applyFont="1" applyAlignment="1">
      <alignment vertical="center" wrapText="1"/>
    </xf>
    <xf numFmtId="0" fontId="25" fillId="0" borderId="10" xfId="0" applyFont="1" applyBorder="1" applyAlignment="1" applyProtection="1">
      <alignment horizontal="center" vertical="center" wrapText="1" shrinkToFit="1"/>
      <protection locked="0"/>
    </xf>
    <xf numFmtId="38" fontId="25" fillId="0" borderId="73" xfId="38" applyFont="1" applyFill="1" applyBorder="1" applyAlignment="1">
      <alignment horizontal="center" vertical="center"/>
    </xf>
    <xf numFmtId="0" fontId="31" fillId="0" borderId="24" xfId="0" applyFont="1" applyBorder="1" applyAlignment="1">
      <alignment vertical="center" wrapText="1"/>
    </xf>
    <xf numFmtId="0" fontId="25" fillId="0" borderId="20" xfId="0" applyFont="1" applyBorder="1" applyAlignment="1">
      <alignment horizontal="center" vertical="center" wrapText="1" shrinkToFit="1"/>
    </xf>
    <xf numFmtId="38" fontId="25" fillId="0" borderId="24" xfId="38" applyFont="1" applyFill="1" applyBorder="1" applyAlignment="1" applyProtection="1">
      <alignment vertical="center" wrapText="1" shrinkToFit="1"/>
      <protection locked="0"/>
    </xf>
    <xf numFmtId="38" fontId="25" fillId="0" borderId="74" xfId="38" applyFont="1" applyFill="1" applyBorder="1" applyAlignment="1">
      <alignment vertical="center"/>
    </xf>
    <xf numFmtId="38" fontId="25" fillId="0" borderId="0" xfId="38" applyFont="1" applyFill="1" applyBorder="1" applyAlignment="1">
      <alignment vertical="center"/>
    </xf>
    <xf numFmtId="38" fontId="25" fillId="0" borderId="16" xfId="38" applyFont="1" applyFill="1" applyBorder="1" applyAlignment="1" applyProtection="1">
      <alignment vertical="center" wrapText="1" shrinkToFit="1"/>
      <protection locked="0"/>
    </xf>
    <xf numFmtId="38" fontId="25" fillId="0" borderId="73" xfId="38" applyFont="1" applyFill="1" applyBorder="1" applyAlignment="1">
      <alignment vertical="center"/>
    </xf>
    <xf numFmtId="0" fontId="25" fillId="0" borderId="24" xfId="0" applyFont="1" applyBorder="1" applyAlignment="1">
      <alignment wrapText="1"/>
    </xf>
    <xf numFmtId="38" fontId="25" fillId="32" borderId="16" xfId="38" applyFont="1" applyFill="1" applyBorder="1" applyAlignment="1">
      <alignment vertical="center" wrapText="1" shrinkToFit="1"/>
    </xf>
    <xf numFmtId="38" fontId="25" fillId="32" borderId="73" xfId="38" applyFont="1" applyFill="1" applyBorder="1" applyAlignment="1">
      <alignment vertical="center"/>
    </xf>
    <xf numFmtId="0" fontId="31" fillId="0" borderId="24" xfId="0" applyFont="1" applyBorder="1" applyAlignment="1">
      <alignment horizontal="right" wrapText="1"/>
    </xf>
    <xf numFmtId="38" fontId="25" fillId="32" borderId="16" xfId="38" applyFont="1" applyFill="1" applyBorder="1" applyAlignment="1">
      <alignment vertical="center" shrinkToFit="1"/>
    </xf>
    <xf numFmtId="38" fontId="25" fillId="32" borderId="20" xfId="38" applyFont="1" applyFill="1" applyBorder="1" applyAlignment="1">
      <alignment vertical="center"/>
    </xf>
    <xf numFmtId="38" fontId="27" fillId="0" borderId="0" xfId="0" applyNumberFormat="1" applyFont="1" applyAlignment="1">
      <alignment horizontal="left" vertical="center"/>
    </xf>
    <xf numFmtId="38" fontId="25" fillId="32" borderId="13" xfId="38" applyFont="1" applyFill="1" applyBorder="1" applyAlignment="1">
      <alignment vertical="center" shrinkToFit="1"/>
    </xf>
    <xf numFmtId="38" fontId="25" fillId="32" borderId="10" xfId="38" applyFont="1" applyFill="1" applyBorder="1" applyAlignment="1">
      <alignment vertical="center"/>
    </xf>
    <xf numFmtId="0" fontId="27" fillId="0" borderId="20" xfId="0" applyFont="1" applyBorder="1" applyAlignment="1">
      <alignment horizontal="center" vertical="center" wrapText="1" shrinkToFit="1"/>
    </xf>
    <xf numFmtId="38" fontId="25" fillId="32" borderId="20" xfId="38" applyFont="1" applyFill="1" applyBorder="1">
      <alignment vertical="center"/>
    </xf>
    <xf numFmtId="38" fontId="25" fillId="32" borderId="75" xfId="38" applyFont="1" applyFill="1" applyBorder="1">
      <alignment vertical="center"/>
    </xf>
    <xf numFmtId="38" fontId="25" fillId="0" borderId="0" xfId="38" applyFont="1" applyFill="1" applyBorder="1">
      <alignment vertical="center"/>
    </xf>
    <xf numFmtId="38" fontId="27" fillId="0" borderId="0" xfId="38" applyFont="1" applyFill="1">
      <alignment vertical="center"/>
    </xf>
    <xf numFmtId="0" fontId="31" fillId="0" borderId="0" xfId="0" applyFont="1" applyAlignment="1">
      <alignment horizontal="right"/>
    </xf>
    <xf numFmtId="0" fontId="25" fillId="0" borderId="76" xfId="0" applyFont="1" applyBorder="1" applyAlignment="1">
      <alignment horizontal="center" vertical="center" wrapText="1" shrinkToFit="1"/>
    </xf>
    <xf numFmtId="38" fontId="25" fillId="32" borderId="77" xfId="0" applyNumberFormat="1" applyFont="1" applyFill="1" applyBorder="1">
      <alignment vertical="center"/>
    </xf>
    <xf numFmtId="38" fontId="25" fillId="32" borderId="78" xfId="38" applyFont="1" applyFill="1" applyBorder="1" applyAlignment="1">
      <alignment vertical="center"/>
    </xf>
    <xf numFmtId="38" fontId="0" fillId="0" borderId="0" xfId="38" applyFont="1">
      <alignment vertical="center"/>
    </xf>
    <xf numFmtId="0" fontId="24" fillId="0" borderId="24" xfId="0" applyFont="1" applyBorder="1">
      <alignment vertical="center"/>
    </xf>
    <xf numFmtId="0" fontId="24" fillId="0" borderId="19" xfId="0" applyFont="1" applyBorder="1">
      <alignment vertical="center"/>
    </xf>
    <xf numFmtId="0" fontId="24" fillId="0" borderId="16" xfId="0" applyFont="1" applyBorder="1">
      <alignment vertical="center"/>
    </xf>
    <xf numFmtId="0" fontId="24" fillId="0" borderId="10" xfId="0" applyFont="1" applyBorder="1">
      <alignment vertical="center"/>
    </xf>
    <xf numFmtId="0" fontId="24" fillId="0" borderId="21" xfId="0" applyFont="1" applyBorder="1">
      <alignment vertical="center"/>
    </xf>
    <xf numFmtId="0" fontId="24" fillId="0" borderId="22" xfId="0" applyFont="1" applyBorder="1">
      <alignment vertical="center"/>
    </xf>
    <xf numFmtId="0" fontId="0" fillId="35" borderId="0" xfId="0" applyFont="1" applyFill="1">
      <alignment vertical="center"/>
    </xf>
    <xf numFmtId="41" fontId="0" fillId="35" borderId="0" xfId="49" applyNumberFormat="1" applyFont="1" applyFill="1" applyAlignment="1">
      <alignment horizontal="center" vertical="center"/>
    </xf>
    <xf numFmtId="41" fontId="0" fillId="0" borderId="0" xfId="49" applyNumberFormat="1" applyFont="1" applyAlignment="1">
      <alignment horizontal="center" vertical="center"/>
    </xf>
    <xf numFmtId="41" fontId="0" fillId="35" borderId="0" xfId="49" applyNumberFormat="1" applyFont="1" applyFill="1" applyAlignment="1">
      <alignment horizontal="center" vertical="center"/>
    </xf>
    <xf numFmtId="0" fontId="0" fillId="0" borderId="0" xfId="49" applyFont="1" applyAlignment="1">
      <alignment horizontal="center" vertical="center" wrapText="1"/>
    </xf>
    <xf numFmtId="0" fontId="39" fillId="0" borderId="20" xfId="40" applyFont="1" applyBorder="1" applyAlignment="1" applyProtection="1">
      <alignment horizontal="right" vertical="center"/>
      <protection locked="0"/>
    </xf>
    <xf numFmtId="0" fontId="39" fillId="31" borderId="22" xfId="40" applyFont="1" applyFill="1" applyBorder="1" applyAlignment="1" applyProtection="1">
      <alignment vertical="center"/>
      <protection locked="0"/>
    </xf>
    <xf numFmtId="0" fontId="32" fillId="30" borderId="10" xfId="40" applyFont="1" applyFill="1" applyBorder="1" applyAlignment="1" applyProtection="1">
      <alignment horizontal="center" vertical="center"/>
      <protection locked="0"/>
    </xf>
    <xf numFmtId="0" fontId="39" fillId="0" borderId="10" xfId="40" applyFont="1" applyBorder="1" applyAlignment="1" applyProtection="1">
      <alignment horizontal="center" vertical="center"/>
      <protection locked="0"/>
    </xf>
    <xf numFmtId="0" fontId="39" fillId="0" borderId="0" xfId="0" applyFont="1">
      <alignment vertical="center"/>
    </xf>
    <xf numFmtId="0" fontId="39" fillId="0" borderId="0" xfId="40" applyFont="1" applyAlignment="1" applyProtection="1">
      <alignment vertical="center"/>
      <protection locked="0"/>
    </xf>
    <xf numFmtId="0" fontId="32" fillId="0" borderId="0" xfId="40" applyFont="1" applyAlignment="1" applyProtection="1">
      <alignment vertical="center"/>
      <protection locked="0"/>
    </xf>
    <xf numFmtId="0" fontId="49" fillId="0" borderId="0" xfId="0" applyFont="1" applyAlignment="1">
      <alignment horizontal="center" vertical="center"/>
    </xf>
    <xf numFmtId="0" fontId="32" fillId="0" borderId="0" xfId="40" applyFont="1" applyAlignment="1" applyProtection="1">
      <alignment horizontal="left" vertical="top"/>
      <protection locked="0"/>
    </xf>
    <xf numFmtId="0" fontId="0" fillId="0" borderId="0" xfId="49" applyFont="1" applyAlignment="1">
      <alignment horizontal="left" vertical="center"/>
    </xf>
    <xf numFmtId="0" fontId="26" fillId="0" borderId="0" xfId="0" applyFont="1" applyAlignment="1">
      <alignment horizontal="center" vertical="center" wrapText="1"/>
    </xf>
    <xf numFmtId="182" fontId="33" fillId="0" borderId="0" xfId="49" applyNumberFormat="1" applyFont="1">
      <alignment vertical="center"/>
    </xf>
    <xf numFmtId="186"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34" fillId="0" borderId="0" xfId="0" applyFont="1" applyAlignment="1">
      <alignment horizontal="center" vertical="center" wrapText="1"/>
    </xf>
    <xf numFmtId="182" fontId="29" fillId="0" borderId="0" xfId="0" applyNumberFormat="1" applyFont="1">
      <alignment vertical="center"/>
    </xf>
    <xf numFmtId="182" fontId="29" fillId="27" borderId="10" xfId="0" applyNumberFormat="1" applyFont="1" applyFill="1" applyBorder="1">
      <alignment vertical="center"/>
    </xf>
    <xf numFmtId="181" fontId="27" fillId="27" borderId="10" xfId="0" applyNumberFormat="1" applyFont="1" applyFill="1" applyBorder="1" applyAlignment="1">
      <alignment vertical="center" shrinkToFit="1"/>
    </xf>
    <xf numFmtId="180" fontId="27" fillId="27" borderId="10" xfId="0" applyNumberFormat="1" applyFont="1" applyFill="1" applyBorder="1" applyAlignment="1">
      <alignment vertical="center" shrinkToFit="1"/>
    </xf>
    <xf numFmtId="179" fontId="27" fillId="0" borderId="10" xfId="0" applyNumberFormat="1" applyFont="1" applyBorder="1" applyAlignment="1">
      <alignment vertical="center" shrinkToFit="1"/>
    </xf>
    <xf numFmtId="178" fontId="27" fillId="0" borderId="10" xfId="0" applyNumberFormat="1" applyFont="1" applyBorder="1" applyAlignment="1">
      <alignment vertical="center" shrinkToFit="1"/>
    </xf>
    <xf numFmtId="181" fontId="27" fillId="27" borderId="15" xfId="0" applyNumberFormat="1" applyFont="1" applyFill="1" applyBorder="1" applyAlignment="1">
      <alignment vertical="center" shrinkToFit="1"/>
    </xf>
    <xf numFmtId="180" fontId="27" fillId="27" borderId="15" xfId="0" applyNumberFormat="1" applyFont="1" applyFill="1" applyBorder="1" applyAlignment="1">
      <alignment vertical="center" shrinkToFit="1"/>
    </xf>
    <xf numFmtId="179" fontId="27" fillId="0" borderId="38" xfId="0" applyNumberFormat="1" applyFont="1" applyBorder="1" applyAlignment="1">
      <alignment vertical="center" shrinkToFit="1"/>
    </xf>
    <xf numFmtId="178" fontId="27" fillId="0" borderId="38" xfId="0" applyNumberFormat="1" applyFont="1" applyBorder="1" applyAlignment="1">
      <alignment vertical="center" shrinkToFit="1"/>
    </xf>
    <xf numFmtId="187" fontId="27" fillId="0" borderId="38" xfId="0" applyNumberFormat="1" applyFont="1" applyBorder="1" applyAlignment="1">
      <alignment vertical="center" shrinkToFit="1"/>
    </xf>
    <xf numFmtId="0" fontId="0" fillId="0" borderId="38" xfId="0" applyBorder="1" applyAlignment="1">
      <alignment horizontal="left" vertical="center" shrinkToFit="1"/>
    </xf>
    <xf numFmtId="181" fontId="27" fillId="27" borderId="38" xfId="0" applyNumberFormat="1" applyFont="1" applyFill="1" applyBorder="1" applyAlignment="1">
      <alignment vertical="center" shrinkToFit="1"/>
    </xf>
    <xf numFmtId="180" fontId="27" fillId="27" borderId="38" xfId="0" applyNumberFormat="1" applyFont="1" applyFill="1" applyBorder="1" applyAlignment="1">
      <alignment vertical="center" shrinkToFit="1"/>
    </xf>
    <xf numFmtId="181" fontId="27" fillId="27" borderId="40" xfId="0" applyNumberFormat="1" applyFont="1" applyFill="1" applyBorder="1" applyAlignment="1">
      <alignment vertical="center" shrinkToFit="1"/>
    </xf>
    <xf numFmtId="180" fontId="27" fillId="27" borderId="40" xfId="0" applyNumberFormat="1" applyFont="1" applyFill="1" applyBorder="1" applyAlignment="1">
      <alignment vertical="center" shrinkToFit="1"/>
    </xf>
    <xf numFmtId="179" fontId="27" fillId="0" borderId="40" xfId="0" applyNumberFormat="1" applyFont="1" applyBorder="1" applyAlignment="1">
      <alignment vertical="center" shrinkToFit="1"/>
    </xf>
    <xf numFmtId="178" fontId="27" fillId="0" borderId="40" xfId="0" applyNumberFormat="1" applyFont="1" applyBorder="1" applyAlignment="1">
      <alignment vertical="center" shrinkToFit="1"/>
    </xf>
    <xf numFmtId="187" fontId="27" fillId="0" borderId="40" xfId="0" applyNumberFormat="1" applyFont="1" applyBorder="1" applyAlignment="1">
      <alignment vertical="center" shrinkToFit="1"/>
    </xf>
    <xf numFmtId="0" fontId="0" fillId="0" borderId="40" xfId="0" applyBorder="1" applyAlignment="1">
      <alignment horizontal="left" vertical="center" shrinkToFit="1"/>
    </xf>
    <xf numFmtId="181" fontId="27" fillId="27" borderId="39" xfId="0" applyNumberFormat="1" applyFont="1" applyFill="1" applyBorder="1" applyAlignment="1">
      <alignment vertical="center" shrinkToFit="1"/>
    </xf>
    <xf numFmtId="180" fontId="27" fillId="27" borderId="39" xfId="0" applyNumberFormat="1" applyFont="1" applyFill="1" applyBorder="1" applyAlignment="1">
      <alignment vertical="center" shrinkToFit="1"/>
    </xf>
    <xf numFmtId="179" fontId="27" fillId="0" borderId="39" xfId="0" applyNumberFormat="1" applyFont="1" applyBorder="1" applyAlignment="1">
      <alignment vertical="center" shrinkToFit="1"/>
    </xf>
    <xf numFmtId="178" fontId="27" fillId="0" borderId="39" xfId="0" applyNumberFormat="1" applyFont="1" applyBorder="1" applyAlignment="1">
      <alignment vertical="center" shrinkToFit="1"/>
    </xf>
    <xf numFmtId="187" fontId="27" fillId="0" borderId="39" xfId="0" applyNumberFormat="1" applyFont="1" applyBorder="1" applyAlignment="1">
      <alignment vertical="center" shrinkToFit="1"/>
    </xf>
    <xf numFmtId="0" fontId="0" fillId="0" borderId="39" xfId="0" applyBorder="1" applyAlignment="1">
      <alignment horizontal="left" vertical="center" shrinkToFit="1"/>
    </xf>
    <xf numFmtId="181" fontId="27" fillId="27" borderId="14" xfId="0" applyNumberFormat="1" applyFont="1" applyFill="1" applyBorder="1" applyAlignment="1">
      <alignment vertical="center" shrinkToFit="1"/>
    </xf>
    <xf numFmtId="180" fontId="27" fillId="27" borderId="14" xfId="0" applyNumberFormat="1" applyFont="1" applyFill="1" applyBorder="1" applyAlignment="1">
      <alignment vertical="center" shrinkToFit="1"/>
    </xf>
    <xf numFmtId="179" fontId="27" fillId="0" borderId="37" xfId="0" applyNumberFormat="1" applyFont="1" applyBorder="1" applyAlignment="1">
      <alignment vertical="center" shrinkToFit="1"/>
    </xf>
    <xf numFmtId="178" fontId="27" fillId="0" borderId="37" xfId="0" applyNumberFormat="1" applyFont="1" applyBorder="1" applyAlignment="1">
      <alignment vertical="center" shrinkToFit="1"/>
    </xf>
    <xf numFmtId="187" fontId="27" fillId="0" borderId="37" xfId="0" applyNumberFormat="1" applyFont="1" applyBorder="1" applyAlignment="1">
      <alignment vertical="center" shrinkToFit="1"/>
    </xf>
    <xf numFmtId="0" fontId="0" fillId="0" borderId="37" xfId="0" applyBorder="1" applyAlignment="1">
      <alignment horizontal="left" vertical="center" shrinkToFit="1"/>
    </xf>
    <xf numFmtId="0" fontId="0" fillId="36" borderId="14" xfId="0" applyFill="1" applyBorder="1" applyAlignment="1">
      <alignment horizontal="center" vertical="center" wrapText="1"/>
    </xf>
    <xf numFmtId="181" fontId="27" fillId="0" borderId="0" xfId="0" applyNumberFormat="1" applyFont="1" applyAlignment="1">
      <alignment vertical="center" shrinkToFit="1"/>
    </xf>
    <xf numFmtId="180" fontId="0" fillId="0" borderId="0" xfId="0" applyNumberFormat="1" applyAlignment="1">
      <alignment vertical="center" shrinkToFit="1"/>
    </xf>
    <xf numFmtId="179" fontId="27" fillId="0" borderId="0" xfId="0" applyNumberFormat="1" applyFont="1" applyAlignment="1">
      <alignment vertical="center" shrinkToFit="1"/>
    </xf>
    <xf numFmtId="178" fontId="27" fillId="0" borderId="0" xfId="0" applyNumberFormat="1" applyFont="1" applyAlignment="1">
      <alignment horizontal="right" vertical="center" shrinkToFit="1"/>
    </xf>
    <xf numFmtId="178" fontId="27" fillId="0" borderId="0" xfId="0" applyNumberFormat="1" applyFont="1" applyAlignment="1">
      <alignment vertical="center" shrinkToFit="1"/>
    </xf>
    <xf numFmtId="0" fontId="27" fillId="0" borderId="0" xfId="0" applyFont="1" applyAlignment="1">
      <alignment horizontal="center" vertical="center" shrinkToFit="1"/>
    </xf>
    <xf numFmtId="180" fontId="0" fillId="27" borderId="10" xfId="0" applyNumberFormat="1" applyFill="1" applyBorder="1" applyAlignment="1">
      <alignment vertical="center" shrinkToFit="1"/>
    </xf>
    <xf numFmtId="0" fontId="0" fillId="0" borderId="0" xfId="0" applyProtection="1">
      <alignment vertical="center"/>
      <protection locked="0"/>
    </xf>
    <xf numFmtId="41" fontId="27" fillId="0" borderId="0" xfId="0" applyNumberFormat="1" applyFont="1" applyAlignment="1">
      <alignment horizontal="center" vertical="center"/>
    </xf>
    <xf numFmtId="0" fontId="27" fillId="0" borderId="12" xfId="0" applyFont="1" applyBorder="1">
      <alignment vertical="center"/>
    </xf>
    <xf numFmtId="0" fontId="27" fillId="0" borderId="18" xfId="0" applyFont="1" applyBorder="1">
      <alignment vertical="center"/>
    </xf>
    <xf numFmtId="0" fontId="27" fillId="0" borderId="17" xfId="0" applyFont="1" applyBorder="1">
      <alignment vertical="center"/>
    </xf>
    <xf numFmtId="0" fontId="27" fillId="0" borderId="23" xfId="0" applyFont="1" applyBorder="1">
      <alignment vertical="center"/>
    </xf>
    <xf numFmtId="0" fontId="27" fillId="0" borderId="11" xfId="0" applyFont="1" applyBorder="1">
      <alignment vertical="center"/>
    </xf>
    <xf numFmtId="0" fontId="2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41" fontId="29" fillId="0" borderId="0" xfId="0" applyNumberFormat="1" applyFont="1" applyAlignment="1">
      <alignment horizontal="center" vertical="center"/>
    </xf>
    <xf numFmtId="0" fontId="0" fillId="35" borderId="0" xfId="0" applyFill="1">
      <alignment vertical="center"/>
    </xf>
    <xf numFmtId="0" fontId="23" fillId="35" borderId="0" xfId="0" applyFont="1" applyFill="1" applyAlignment="1">
      <alignment horizontal="left" vertical="center"/>
    </xf>
    <xf numFmtId="41" fontId="0" fillId="0" borderId="0" xfId="49" applyNumberFormat="1" applyFont="1">
      <alignment vertical="center"/>
    </xf>
    <xf numFmtId="0" fontId="27" fillId="0" borderId="0" xfId="0" applyFont="1" applyProtection="1">
      <alignment vertical="center"/>
      <protection locked="0"/>
    </xf>
    <xf numFmtId="0" fontId="2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177" fontId="0" fillId="0" borderId="0" xfId="0" applyNumberFormat="1" applyAlignment="1">
      <alignment horizontal="center" vertical="center" shrinkToFit="1"/>
    </xf>
    <xf numFmtId="0" fontId="0" fillId="25" borderId="71" xfId="49" applyFont="1" applyFill="1" applyBorder="1">
      <alignment vertical="center"/>
    </xf>
    <xf numFmtId="0" fontId="0" fillId="25" borderId="21" xfId="49" applyFont="1" applyFill="1" applyBorder="1">
      <alignment vertical="center"/>
    </xf>
    <xf numFmtId="0" fontId="0" fillId="25" borderId="84" xfId="49" applyFont="1" applyFill="1" applyBorder="1">
      <alignment vertical="center"/>
    </xf>
    <xf numFmtId="0" fontId="0" fillId="25" borderId="61" xfId="49" applyFont="1" applyFill="1" applyBorder="1">
      <alignment vertical="center"/>
    </xf>
    <xf numFmtId="0" fontId="0" fillId="25" borderId="24" xfId="49" applyFont="1" applyFill="1" applyBorder="1">
      <alignment vertical="center"/>
    </xf>
    <xf numFmtId="0" fontId="0" fillId="25" borderId="85" xfId="49" applyFont="1" applyFill="1" applyBorder="1">
      <alignment vertical="center"/>
    </xf>
    <xf numFmtId="0" fontId="31" fillId="0" borderId="0" xfId="0" applyFont="1" applyAlignment="1">
      <alignment horizontal="center" vertical="center" shrinkToFit="1"/>
    </xf>
    <xf numFmtId="0" fontId="36" fillId="0" borderId="0" xfId="0" applyFont="1" applyAlignment="1">
      <alignment horizontal="center" vertical="center"/>
    </xf>
    <xf numFmtId="0" fontId="0" fillId="0" borderId="0" xfId="44" applyFont="1" applyAlignment="1" applyProtection="1">
      <alignment horizontal="left" vertical="top" wrapText="1"/>
      <protection locked="0"/>
    </xf>
    <xf numFmtId="0" fontId="29" fillId="0" borderId="0" xfId="44" applyFont="1" applyAlignment="1" applyProtection="1">
      <alignment horizontal="left" vertical="center"/>
      <protection locked="0"/>
    </xf>
    <xf numFmtId="0" fontId="27" fillId="0" borderId="0" xfId="44" applyFont="1" applyAlignment="1" applyProtection="1">
      <alignment horizontal="center" vertical="center"/>
      <protection locked="0"/>
    </xf>
    <xf numFmtId="0" fontId="27" fillId="0" borderId="0" xfId="44" applyFont="1" applyAlignment="1" applyProtection="1">
      <alignment horizontal="right" vertical="center"/>
      <protection locked="0"/>
    </xf>
    <xf numFmtId="0" fontId="27" fillId="0" borderId="0" xfId="44" applyFont="1" applyAlignment="1" applyProtection="1">
      <alignment vertical="top"/>
      <protection locked="0"/>
    </xf>
    <xf numFmtId="0" fontId="27" fillId="0" borderId="24" xfId="44" applyFont="1" applyBorder="1" applyAlignment="1" applyProtection="1">
      <alignment vertical="top"/>
      <protection locked="0"/>
    </xf>
    <xf numFmtId="0" fontId="54" fillId="0" borderId="0" xfId="44" applyFont="1" applyProtection="1">
      <alignment vertical="center"/>
      <protection locked="0"/>
    </xf>
    <xf numFmtId="0" fontId="27" fillId="39" borderId="22" xfId="44" applyFont="1" applyFill="1" applyBorder="1" applyProtection="1">
      <alignment vertical="center"/>
      <protection locked="0"/>
    </xf>
    <xf numFmtId="0" fontId="29" fillId="38" borderId="10" xfId="44" applyFont="1" applyFill="1" applyBorder="1" applyAlignment="1" applyProtection="1">
      <alignment horizontal="center" vertical="center"/>
      <protection locked="0"/>
    </xf>
    <xf numFmtId="0" fontId="27" fillId="0" borderId="22" xfId="44" applyFont="1" applyBorder="1" applyAlignment="1" applyProtection="1">
      <alignment horizontal="center" vertical="center"/>
      <protection locked="0"/>
    </xf>
    <xf numFmtId="0" fontId="0" fillId="38" borderId="30" xfId="44" applyFont="1" applyFill="1" applyBorder="1" applyAlignment="1">
      <alignment horizontal="center" vertical="center"/>
    </xf>
    <xf numFmtId="0" fontId="0" fillId="38" borderId="26" xfId="44" applyFont="1" applyFill="1" applyBorder="1" applyAlignment="1">
      <alignment horizontal="center" vertical="center" shrinkToFit="1"/>
    </xf>
    <xf numFmtId="0" fontId="0" fillId="38" borderId="26" xfId="44" applyFont="1" applyFill="1" applyBorder="1" applyAlignment="1">
      <alignment horizontal="center" vertical="center"/>
    </xf>
    <xf numFmtId="0" fontId="0" fillId="38" borderId="64" xfId="44" applyFont="1" applyFill="1" applyBorder="1" applyAlignment="1">
      <alignment horizontal="center" vertical="center"/>
    </xf>
    <xf numFmtId="0" fontId="32" fillId="0" borderId="0" xfId="53" applyFont="1" applyAlignment="1" applyProtection="1">
      <alignment horizontal="center" vertical="center"/>
      <protection locked="0"/>
    </xf>
    <xf numFmtId="0" fontId="36" fillId="0" borderId="0" xfId="53" applyFont="1" applyAlignment="1" applyProtection="1">
      <alignment horizontal="center" vertical="center" shrinkToFit="1"/>
      <protection locked="0"/>
    </xf>
    <xf numFmtId="0" fontId="36" fillId="0" borderId="0" xfId="53" applyFont="1" applyAlignment="1" applyProtection="1">
      <alignment horizontal="center" vertical="center"/>
      <protection locked="0"/>
    </xf>
    <xf numFmtId="0" fontId="31" fillId="0" borderId="0" xfId="49" applyFont="1">
      <alignment vertical="center"/>
    </xf>
    <xf numFmtId="0" fontId="24" fillId="0" borderId="0" xfId="0" applyFont="1" applyAlignment="1">
      <alignment horizontal="center" vertical="center"/>
    </xf>
    <xf numFmtId="0" fontId="24" fillId="0" borderId="0" xfId="0" applyFont="1" applyAlignment="1">
      <alignment horizontal="left" vertical="center"/>
    </xf>
    <xf numFmtId="185" fontId="24" fillId="0" borderId="0" xfId="0" applyNumberFormat="1" applyFont="1" applyAlignment="1">
      <alignment horizontal="left" vertical="center"/>
    </xf>
    <xf numFmtId="0" fontId="24" fillId="0" borderId="24" xfId="0" applyFont="1" applyBorder="1" applyAlignment="1">
      <alignment horizontal="left" vertical="center"/>
    </xf>
    <xf numFmtId="0" fontId="24" fillId="0" borderId="21" xfId="0" applyFont="1" applyBorder="1" applyAlignment="1">
      <alignment horizontal="left" vertical="center"/>
    </xf>
    <xf numFmtId="0" fontId="26" fillId="0" borderId="0" xfId="49" applyFont="1" applyAlignment="1">
      <alignment horizontal="center" vertical="center"/>
    </xf>
    <xf numFmtId="0" fontId="0" fillId="0" borderId="31" xfId="49" applyFont="1" applyBorder="1" applyAlignment="1">
      <alignment horizontal="left" vertical="center"/>
    </xf>
    <xf numFmtId="0" fontId="0" fillId="0" borderId="42" xfId="49" applyFont="1" applyBorder="1" applyAlignment="1">
      <alignment horizontal="left" vertical="center"/>
    </xf>
    <xf numFmtId="0" fontId="0" fillId="0" borderId="58" xfId="49" applyFont="1" applyBorder="1" applyAlignment="1">
      <alignment horizontal="left" vertical="center"/>
    </xf>
    <xf numFmtId="0" fontId="47" fillId="0" borderId="32" xfId="49" applyFont="1" applyBorder="1" applyAlignment="1">
      <alignment horizontal="left" vertical="center"/>
    </xf>
    <xf numFmtId="0" fontId="48" fillId="0" borderId="34" xfId="49" applyFont="1" applyBorder="1" applyAlignment="1">
      <alignment horizontal="left" vertical="center"/>
    </xf>
    <xf numFmtId="0" fontId="48" fillId="0" borderId="59" xfId="49" applyFont="1" applyBorder="1" applyAlignment="1">
      <alignment horizontal="left" vertical="center"/>
    </xf>
    <xf numFmtId="0" fontId="0" fillId="0" borderId="33" xfId="49" applyFont="1" applyBorder="1" applyAlignment="1">
      <alignment horizontal="left" vertical="center"/>
    </xf>
    <xf numFmtId="0" fontId="0" fillId="0" borderId="35" xfId="49" applyFont="1" applyBorder="1" applyAlignment="1">
      <alignment horizontal="left" vertical="center"/>
    </xf>
    <xf numFmtId="0" fontId="0" fillId="0" borderId="60" xfId="49" applyFont="1" applyBorder="1" applyAlignment="1">
      <alignment horizontal="left" vertical="center"/>
    </xf>
    <xf numFmtId="0" fontId="31" fillId="0" borderId="13" xfId="0" applyFont="1" applyBorder="1" applyAlignment="1">
      <alignment horizontal="left" vertical="center"/>
    </xf>
    <xf numFmtId="0" fontId="46" fillId="0" borderId="24" xfId="49" applyFont="1" applyBorder="1" applyAlignment="1">
      <alignment horizontal="left" vertical="center"/>
    </xf>
    <xf numFmtId="0" fontId="46" fillId="0" borderId="61" xfId="49" applyFont="1" applyBorder="1" applyAlignment="1">
      <alignment horizontal="left" vertical="center"/>
    </xf>
    <xf numFmtId="0" fontId="28" fillId="34" borderId="0" xfId="0" applyFont="1" applyFill="1" applyAlignment="1">
      <alignment horizontal="left" vertical="center" wrapText="1"/>
    </xf>
    <xf numFmtId="0" fontId="0" fillId="25" borderId="27" xfId="49" applyFont="1" applyFill="1" applyBorder="1" applyAlignment="1">
      <alignment horizontal="left" vertical="center" shrinkToFit="1"/>
    </xf>
    <xf numFmtId="0" fontId="0" fillId="25" borderId="0" xfId="49" applyFont="1" applyFill="1" applyAlignment="1">
      <alignment horizontal="left" vertical="center" shrinkToFit="1"/>
    </xf>
    <xf numFmtId="0" fontId="0" fillId="25" borderId="62" xfId="49" applyFont="1" applyFill="1" applyBorder="1" applyAlignment="1">
      <alignment horizontal="left" vertical="center" shrinkToFit="1"/>
    </xf>
    <xf numFmtId="0" fontId="31" fillId="0" borderId="28" xfId="49" applyFont="1" applyBorder="1" applyAlignment="1">
      <alignment horizontal="center" vertical="center"/>
    </xf>
    <xf numFmtId="0" fontId="31" fillId="0" borderId="34" xfId="49" applyFont="1" applyBorder="1" applyAlignment="1">
      <alignment horizontal="center" vertical="center"/>
    </xf>
    <xf numFmtId="0" fontId="31" fillId="0" borderId="59" xfId="49" applyFont="1" applyBorder="1" applyAlignment="1">
      <alignment horizontal="center" vertical="center"/>
    </xf>
    <xf numFmtId="0" fontId="0" fillId="25" borderId="29" xfId="49" applyFont="1" applyFill="1" applyBorder="1" applyAlignment="1">
      <alignment horizontal="left" vertical="center" shrinkToFit="1"/>
    </xf>
    <xf numFmtId="0" fontId="0" fillId="25" borderId="35" xfId="49" applyFont="1" applyFill="1" applyBorder="1" applyAlignment="1">
      <alignment horizontal="left" vertical="center" shrinkToFit="1"/>
    </xf>
    <xf numFmtId="0" fontId="0" fillId="25" borderId="60" xfId="49" applyFont="1" applyFill="1" applyBorder="1" applyAlignment="1">
      <alignment horizontal="left" vertical="center" shrinkToFit="1"/>
    </xf>
    <xf numFmtId="176" fontId="36" fillId="0" borderId="28" xfId="49" applyNumberFormat="1" applyFont="1" applyBorder="1" applyAlignment="1">
      <alignment horizontal="center" vertical="center"/>
    </xf>
    <xf numFmtId="176" fontId="36" fillId="0" borderId="34" xfId="49" applyNumberFormat="1" applyFont="1" applyBorder="1" applyAlignment="1">
      <alignment horizontal="center" vertical="center"/>
    </xf>
    <xf numFmtId="176" fontId="36" fillId="0" borderId="59" xfId="49" applyNumberFormat="1" applyFont="1" applyBorder="1" applyAlignment="1">
      <alignment horizontal="center" vertical="center"/>
    </xf>
    <xf numFmtId="177" fontId="0" fillId="0" borderId="43" xfId="49" applyNumberFormat="1" applyFont="1" applyBorder="1" applyAlignment="1">
      <alignment horizontal="center" vertical="center" shrinkToFit="1"/>
    </xf>
    <xf numFmtId="177" fontId="0" fillId="0" borderId="49" xfId="49" applyNumberFormat="1" applyFont="1" applyBorder="1" applyAlignment="1">
      <alignment horizontal="center" vertical="center" shrinkToFit="1"/>
    </xf>
    <xf numFmtId="177" fontId="33" fillId="0" borderId="52" xfId="49" applyNumberFormat="1" applyFont="1" applyBorder="1" applyAlignment="1">
      <alignment horizontal="center" vertical="center"/>
    </xf>
    <xf numFmtId="177" fontId="33" fillId="0" borderId="63" xfId="49" applyNumberFormat="1" applyFont="1" applyBorder="1" applyAlignment="1">
      <alignment horizontal="center" vertical="center"/>
    </xf>
    <xf numFmtId="0" fontId="0" fillId="0" borderId="0" xfId="0" applyFont="1" applyAlignment="1" applyProtection="1">
      <alignment horizontal="left" vertical="center" wrapText="1" shrinkToFit="1"/>
      <protection locked="0"/>
    </xf>
    <xf numFmtId="41" fontId="25" fillId="27" borderId="44" xfId="49" applyNumberFormat="1" applyFont="1" applyFill="1" applyBorder="1" applyAlignment="1">
      <alignment horizontal="center" vertical="center"/>
    </xf>
    <xf numFmtId="41" fontId="25" fillId="27" borderId="50" xfId="49" applyNumberFormat="1" applyFont="1" applyFill="1" applyBorder="1" applyAlignment="1">
      <alignment horizontal="center" vertical="center"/>
    </xf>
    <xf numFmtId="41" fontId="25" fillId="27" borderId="53" xfId="49" applyNumberFormat="1" applyFont="1" applyFill="1" applyBorder="1" applyAlignment="1">
      <alignment horizontal="center" vertical="center"/>
    </xf>
    <xf numFmtId="41" fontId="25" fillId="0" borderId="44" xfId="49" applyNumberFormat="1" applyFont="1" applyBorder="1" applyAlignment="1">
      <alignment horizontal="center" vertical="center"/>
    </xf>
    <xf numFmtId="41" fontId="25" fillId="0" borderId="50" xfId="49" applyNumberFormat="1" applyFont="1" applyBorder="1" applyAlignment="1">
      <alignment horizontal="center" vertical="center"/>
    </xf>
    <xf numFmtId="41" fontId="25" fillId="0" borderId="53" xfId="49" applyNumberFormat="1" applyFont="1" applyBorder="1" applyAlignment="1">
      <alignment horizontal="center" vertical="center"/>
    </xf>
    <xf numFmtId="41" fontId="25" fillId="28" borderId="44" xfId="49" applyNumberFormat="1" applyFont="1" applyFill="1" applyBorder="1" applyAlignment="1">
      <alignment horizontal="center" vertical="center"/>
    </xf>
    <xf numFmtId="41" fontId="25" fillId="28" borderId="50" xfId="49" applyNumberFormat="1" applyFont="1" applyFill="1" applyBorder="1" applyAlignment="1">
      <alignment horizontal="center" vertical="center"/>
    </xf>
    <xf numFmtId="41" fontId="25" fillId="28" borderId="53" xfId="49" applyNumberFormat="1" applyFont="1" applyFill="1" applyBorder="1" applyAlignment="1">
      <alignment horizontal="center" vertical="center"/>
    </xf>
    <xf numFmtId="41" fontId="25" fillId="35" borderId="44" xfId="49" applyNumberFormat="1" applyFont="1" applyFill="1" applyBorder="1" applyAlignment="1">
      <alignment horizontal="center" vertical="center"/>
    </xf>
    <xf numFmtId="41" fontId="25" fillId="35" borderId="50" xfId="49" applyNumberFormat="1" applyFont="1" applyFill="1" applyBorder="1" applyAlignment="1">
      <alignment horizontal="center" vertical="center"/>
    </xf>
    <xf numFmtId="41" fontId="25" fillId="35" borderId="53" xfId="49" applyNumberFormat="1" applyFont="1" applyFill="1" applyBorder="1" applyAlignment="1">
      <alignment horizontal="center" vertical="center"/>
    </xf>
    <xf numFmtId="0" fontId="31" fillId="0" borderId="20" xfId="0" applyFont="1" applyBorder="1" applyAlignment="1">
      <alignment horizontal="center" vertical="center"/>
    </xf>
    <xf numFmtId="0" fontId="46" fillId="0" borderId="21" xfId="0" applyFont="1" applyBorder="1" applyAlignment="1">
      <alignment horizontal="center" vertical="center"/>
    </xf>
    <xf numFmtId="0" fontId="46" fillId="0" borderId="22" xfId="0" applyFont="1" applyBorder="1" applyAlignment="1">
      <alignment horizontal="center" vertical="center"/>
    </xf>
    <xf numFmtId="0" fontId="0" fillId="26" borderId="20" xfId="0" applyFont="1" applyFill="1" applyBorder="1" applyAlignment="1">
      <alignment horizontal="center" vertical="center"/>
    </xf>
    <xf numFmtId="0" fontId="0" fillId="26" borderId="21" xfId="0" applyFont="1" applyFill="1" applyBorder="1" applyAlignment="1">
      <alignment horizontal="center" vertical="center"/>
    </xf>
    <xf numFmtId="0" fontId="0" fillId="26" borderId="22" xfId="0" applyFont="1" applyFill="1" applyBorder="1" applyAlignment="1">
      <alignment horizontal="center" vertical="center"/>
    </xf>
    <xf numFmtId="0" fontId="0" fillId="0" borderId="11" xfId="0" applyFont="1" applyBorder="1" applyAlignment="1">
      <alignment horizontal="left" vertical="top" wrapText="1"/>
    </xf>
    <xf numFmtId="0" fontId="0" fillId="0" borderId="23" xfId="0" applyFont="1" applyBorder="1" applyAlignment="1">
      <alignment horizontal="left" vertical="top" wrapText="1"/>
    </xf>
    <xf numFmtId="0" fontId="0" fillId="0" borderId="17" xfId="0" applyFont="1" applyBorder="1" applyAlignment="1">
      <alignment horizontal="left" vertical="top" wrapText="1"/>
    </xf>
    <xf numFmtId="0" fontId="0" fillId="0" borderId="12" xfId="0" applyFont="1" applyBorder="1" applyAlignment="1">
      <alignment horizontal="left" vertical="center"/>
    </xf>
    <xf numFmtId="0" fontId="0" fillId="0" borderId="0" xfId="49" applyFont="1" applyAlignment="1">
      <alignment horizontal="left" vertical="center"/>
    </xf>
    <xf numFmtId="0" fontId="0" fillId="0" borderId="18" xfId="0" applyFont="1" applyBorder="1" applyAlignment="1">
      <alignment horizontal="left" vertical="center"/>
    </xf>
    <xf numFmtId="0" fontId="0" fillId="0" borderId="14" xfId="49" applyFont="1" applyBorder="1" applyAlignment="1">
      <alignment horizontal="center" vertical="center" wrapText="1"/>
    </xf>
    <xf numFmtId="0" fontId="0" fillId="0" borderId="15" xfId="49" applyFont="1" applyBorder="1" applyAlignment="1">
      <alignment horizontal="center" vertical="center" wrapText="1"/>
    </xf>
    <xf numFmtId="0" fontId="0" fillId="0" borderId="16" xfId="49" applyFont="1" applyBorder="1" applyAlignment="1">
      <alignment horizontal="center" vertical="center" wrapText="1"/>
    </xf>
    <xf numFmtId="0" fontId="25" fillId="0" borderId="20" xfId="49" applyFont="1" applyBorder="1" applyAlignment="1">
      <alignment horizontal="left" vertical="top" wrapText="1"/>
    </xf>
    <xf numFmtId="0" fontId="25" fillId="0" borderId="21" xfId="49" applyFont="1" applyBorder="1" applyAlignment="1">
      <alignment horizontal="left" vertical="top" wrapText="1"/>
    </xf>
    <xf numFmtId="0" fontId="25" fillId="0" borderId="22" xfId="49" applyFont="1" applyBorder="1" applyAlignment="1">
      <alignment horizontal="left" vertical="top" wrapText="1"/>
    </xf>
    <xf numFmtId="0" fontId="39" fillId="0" borderId="21" xfId="49" applyFont="1" applyBorder="1" applyAlignment="1">
      <alignment horizontal="left" vertical="top" wrapText="1"/>
    </xf>
    <xf numFmtId="0" fontId="39" fillId="0" borderId="22" xfId="49" applyFont="1" applyBorder="1" applyAlignment="1">
      <alignment horizontal="left" vertical="top" wrapText="1"/>
    </xf>
    <xf numFmtId="0" fontId="0" fillId="25" borderId="20" xfId="49" applyFont="1" applyFill="1" applyBorder="1" applyAlignment="1">
      <alignment horizontal="center" vertical="center" wrapText="1"/>
    </xf>
    <xf numFmtId="0" fontId="0" fillId="25" borderId="22" xfId="49" applyFont="1" applyFill="1" applyBorder="1" applyAlignment="1">
      <alignment horizontal="center" vertical="center" wrapText="1"/>
    </xf>
    <xf numFmtId="0" fontId="0" fillId="0" borderId="0" xfId="49" applyFont="1" applyAlignment="1">
      <alignment horizontal="left" vertical="center" wrapText="1"/>
    </xf>
    <xf numFmtId="0" fontId="0" fillId="25" borderId="21" xfId="49" applyFont="1" applyFill="1" applyBorder="1" applyAlignment="1">
      <alignment horizontal="center" vertical="center" wrapText="1"/>
    </xf>
    <xf numFmtId="0" fontId="25" fillId="0" borderId="11" xfId="0" applyFont="1" applyBorder="1" applyAlignment="1">
      <alignment horizontal="left" vertical="top"/>
    </xf>
    <xf numFmtId="0" fontId="39" fillId="0" borderId="23" xfId="0" applyFont="1" applyBorder="1" applyAlignment="1">
      <alignment horizontal="left" vertical="top"/>
    </xf>
    <xf numFmtId="0" fontId="39" fillId="0" borderId="17" xfId="0" applyFont="1" applyBorder="1" applyAlignment="1">
      <alignment horizontal="left" vertical="top"/>
    </xf>
    <xf numFmtId="0" fontId="39" fillId="0" borderId="12" xfId="0" applyFont="1" applyBorder="1" applyAlignment="1">
      <alignment horizontal="left" vertical="top"/>
    </xf>
    <xf numFmtId="0" fontId="39" fillId="0" borderId="0" xfId="0" applyFont="1" applyAlignment="1">
      <alignment horizontal="left" vertical="top"/>
    </xf>
    <xf numFmtId="0" fontId="39" fillId="0" borderId="18" xfId="0" applyFont="1" applyBorder="1" applyAlignment="1">
      <alignment horizontal="left" vertical="top"/>
    </xf>
    <xf numFmtId="0" fontId="39" fillId="0" borderId="13" xfId="0" applyFont="1" applyBorder="1" applyAlignment="1">
      <alignment horizontal="left" vertical="top"/>
    </xf>
    <xf numFmtId="0" fontId="39" fillId="0" borderId="24" xfId="0" applyFont="1" applyBorder="1" applyAlignment="1">
      <alignment horizontal="left" vertical="top"/>
    </xf>
    <xf numFmtId="0" fontId="39" fillId="0" borderId="19" xfId="0" applyFont="1" applyBorder="1" applyAlignment="1">
      <alignment horizontal="left" vertical="top"/>
    </xf>
    <xf numFmtId="0" fontId="0" fillId="25" borderId="11" xfId="49" applyFont="1" applyFill="1" applyBorder="1" applyAlignment="1">
      <alignment horizontal="center" vertical="center" wrapText="1"/>
    </xf>
    <xf numFmtId="0" fontId="0" fillId="25" borderId="17" xfId="49" applyFont="1" applyFill="1" applyBorder="1" applyAlignment="1">
      <alignment horizontal="center" vertical="center" wrapText="1"/>
    </xf>
    <xf numFmtId="0" fontId="0" fillId="25" borderId="13" xfId="49" applyFont="1" applyFill="1" applyBorder="1" applyAlignment="1">
      <alignment horizontal="center" vertical="center" wrapText="1"/>
    </xf>
    <xf numFmtId="0" fontId="0" fillId="25" borderId="19" xfId="49" applyFont="1" applyFill="1" applyBorder="1" applyAlignment="1">
      <alignment horizontal="center" vertical="center" wrapText="1"/>
    </xf>
    <xf numFmtId="0" fontId="30" fillId="25" borderId="14" xfId="0" applyFont="1" applyFill="1" applyBorder="1" applyAlignment="1">
      <alignment horizontal="center" vertical="center" wrapText="1"/>
    </xf>
    <xf numFmtId="0" fontId="0" fillId="25" borderId="16" xfId="0" applyFont="1" applyFill="1" applyBorder="1" applyAlignment="1">
      <alignment horizontal="center" vertical="center" wrapText="1"/>
    </xf>
    <xf numFmtId="0" fontId="30" fillId="25" borderId="16" xfId="0" applyFont="1" applyFill="1" applyBorder="1" applyAlignment="1">
      <alignment horizontal="center" vertical="center" wrapText="1"/>
    </xf>
    <xf numFmtId="0" fontId="30" fillId="25" borderId="15" xfId="0" applyFont="1" applyFill="1" applyBorder="1" applyAlignment="1">
      <alignment horizontal="center" vertical="center" wrapText="1"/>
    </xf>
    <xf numFmtId="0" fontId="35" fillId="25" borderId="14" xfId="0" applyFont="1" applyFill="1" applyBorder="1" applyAlignment="1">
      <alignment horizontal="center" vertical="center" wrapText="1"/>
    </xf>
    <xf numFmtId="0" fontId="0" fillId="25" borderId="15" xfId="0" applyFont="1" applyFill="1" applyBorder="1" applyAlignment="1">
      <alignment horizontal="center" vertical="center" wrapText="1"/>
    </xf>
    <xf numFmtId="183" fontId="31" fillId="0" borderId="65" xfId="40" applyNumberFormat="1" applyFont="1" applyFill="1" applyBorder="1" applyAlignment="1">
      <alignment horizontal="left" vertical="center" shrinkToFit="1"/>
    </xf>
    <xf numFmtId="183" fontId="31" fillId="0" borderId="67" xfId="40" applyNumberFormat="1" applyFont="1" applyFill="1" applyBorder="1" applyAlignment="1">
      <alignment horizontal="left" vertical="center" shrinkToFit="1"/>
    </xf>
    <xf numFmtId="183" fontId="31" fillId="0" borderId="70" xfId="40" applyNumberFormat="1" applyFont="1" applyFill="1" applyBorder="1" applyAlignment="1">
      <alignment horizontal="left" vertical="center" shrinkToFit="1"/>
    </xf>
    <xf numFmtId="183" fontId="31" fillId="0" borderId="13" xfId="40" applyNumberFormat="1" applyFont="1" applyFill="1" applyBorder="1" applyAlignment="1">
      <alignment horizontal="left" vertical="center" shrinkToFit="1"/>
    </xf>
    <xf numFmtId="183" fontId="31" fillId="0" borderId="24" xfId="40" applyNumberFormat="1" applyFont="1" applyFill="1" applyBorder="1" applyAlignment="1">
      <alignment horizontal="left" vertical="center" shrinkToFit="1"/>
    </xf>
    <xf numFmtId="183" fontId="31" fillId="0" borderId="61" xfId="40" applyNumberFormat="1" applyFont="1" applyFill="1" applyBorder="1" applyAlignment="1">
      <alignment horizontal="left" vertical="center" shrinkToFit="1"/>
    </xf>
    <xf numFmtId="184" fontId="31" fillId="0" borderId="20" xfId="40" applyNumberFormat="1" applyFont="1" applyBorder="1" applyAlignment="1">
      <alignment horizontal="center" vertical="center"/>
    </xf>
    <xf numFmtId="184" fontId="31" fillId="0" borderId="21" xfId="40" applyNumberFormat="1" applyFont="1" applyBorder="1" applyAlignment="1">
      <alignment horizontal="center" vertical="center"/>
    </xf>
    <xf numFmtId="177" fontId="31" fillId="0" borderId="21" xfId="40" applyNumberFormat="1" applyFont="1" applyBorder="1" applyAlignment="1">
      <alignment horizontal="left" vertical="center"/>
    </xf>
    <xf numFmtId="177" fontId="46" fillId="0" borderId="71" xfId="40" applyNumberFormat="1" applyFont="1" applyBorder="1" applyAlignment="1">
      <alignment horizontal="left" vertical="center"/>
    </xf>
    <xf numFmtId="184" fontId="46" fillId="0" borderId="66" xfId="40" applyNumberFormat="1" applyFont="1" applyBorder="1" applyAlignment="1">
      <alignment horizontal="center" vertical="center"/>
    </xf>
    <xf numFmtId="184" fontId="46" fillId="0" borderId="68" xfId="40" applyNumberFormat="1" applyFont="1" applyBorder="1" applyAlignment="1">
      <alignment horizontal="center" vertical="center"/>
    </xf>
    <xf numFmtId="177" fontId="46" fillId="0" borderId="68" xfId="40" applyNumberFormat="1" applyFont="1" applyBorder="1" applyAlignment="1">
      <alignment horizontal="left" vertical="center"/>
    </xf>
    <xf numFmtId="177" fontId="46" fillId="0" borderId="72" xfId="40" applyNumberFormat="1" applyFont="1" applyBorder="1" applyAlignment="1">
      <alignment horizontal="left" vertical="center"/>
    </xf>
    <xf numFmtId="41" fontId="31" fillId="28" borderId="20" xfId="64" applyNumberFormat="1" applyFont="1" applyFill="1" applyBorder="1" applyAlignment="1" applyProtection="1">
      <alignment vertical="center"/>
      <protection locked="0"/>
    </xf>
    <xf numFmtId="6" fontId="31" fillId="28" borderId="22" xfId="64" applyFont="1" applyFill="1" applyBorder="1" applyAlignment="1" applyProtection="1">
      <alignment vertical="center"/>
      <protection locked="0"/>
    </xf>
    <xf numFmtId="38" fontId="31" fillId="0" borderId="20" xfId="64" applyNumberFormat="1" applyFont="1" applyBorder="1" applyAlignment="1" applyProtection="1">
      <alignment vertical="center" shrinkToFit="1"/>
      <protection locked="0"/>
    </xf>
    <xf numFmtId="38" fontId="31" fillId="0" borderId="22" xfId="64" applyNumberFormat="1" applyFont="1" applyBorder="1" applyAlignment="1" applyProtection="1">
      <alignment vertical="center" shrinkToFit="1"/>
      <protection locked="0"/>
    </xf>
    <xf numFmtId="0" fontId="45" fillId="30" borderId="10" xfId="40" applyFont="1" applyFill="1" applyBorder="1" applyAlignment="1" applyProtection="1">
      <alignment horizontal="center" vertical="center"/>
      <protection locked="0"/>
    </xf>
    <xf numFmtId="0" fontId="27" fillId="0" borderId="0" xfId="40" applyFont="1" applyAlignment="1" applyProtection="1">
      <alignment vertical="center"/>
      <protection locked="0"/>
    </xf>
    <xf numFmtId="0" fontId="29" fillId="30" borderId="10" xfId="40" applyFont="1" applyFill="1" applyBorder="1" applyAlignment="1" applyProtection="1">
      <alignment horizontal="center" vertical="center" shrinkToFit="1"/>
      <protection locked="0"/>
    </xf>
    <xf numFmtId="0" fontId="29" fillId="30" borderId="20" xfId="40" applyFont="1" applyFill="1" applyBorder="1" applyAlignment="1" applyProtection="1">
      <alignment horizontal="center" vertical="center" shrinkToFit="1"/>
      <protection locked="0"/>
    </xf>
    <xf numFmtId="0" fontId="29" fillId="30" borderId="22" xfId="40" applyFont="1" applyFill="1" applyBorder="1" applyAlignment="1" applyProtection="1">
      <alignment horizontal="center" vertical="center" shrinkToFit="1"/>
      <protection locked="0"/>
    </xf>
    <xf numFmtId="0" fontId="39" fillId="0" borderId="10" xfId="40" applyFont="1" applyBorder="1" applyAlignment="1" applyProtection="1">
      <alignment vertical="center"/>
      <protection locked="0"/>
    </xf>
    <xf numFmtId="38" fontId="39" fillId="0" borderId="10" xfId="35" applyFont="1" applyBorder="1" applyAlignment="1" applyProtection="1">
      <alignment horizontal="right" vertical="center"/>
      <protection locked="0"/>
    </xf>
    <xf numFmtId="38" fontId="39" fillId="28" borderId="10" xfId="35" applyFont="1" applyFill="1" applyBorder="1" applyAlignment="1" applyProtection="1">
      <alignment horizontal="right" vertical="center"/>
      <protection locked="0"/>
    </xf>
    <xf numFmtId="0" fontId="26" fillId="0" borderId="0" xfId="40" applyFont="1" applyAlignment="1" applyProtection="1">
      <alignment horizontal="center" vertical="center"/>
      <protection locked="0"/>
    </xf>
    <xf numFmtId="0" fontId="36" fillId="0" borderId="0" xfId="40" applyFont="1" applyAlignment="1" applyProtection="1">
      <alignment horizontal="right" vertical="center" shrinkToFit="1"/>
      <protection locked="0"/>
    </xf>
    <xf numFmtId="41" fontId="36" fillId="28" borderId="0" xfId="64" applyNumberFormat="1" applyFont="1" applyFill="1" applyBorder="1" applyAlignment="1" applyProtection="1">
      <alignment horizontal="right" vertical="center"/>
    </xf>
    <xf numFmtId="6" fontId="36" fillId="28" borderId="0" xfId="64" applyFont="1" applyFill="1" applyBorder="1" applyAlignment="1" applyProtection="1">
      <alignment horizontal="right" vertical="center"/>
    </xf>
    <xf numFmtId="6" fontId="36" fillId="28" borderId="69" xfId="64" applyFont="1" applyFill="1" applyBorder="1" applyAlignment="1" applyProtection="1">
      <alignment horizontal="right" vertical="center"/>
    </xf>
    <xf numFmtId="0" fontId="31" fillId="0" borderId="0" xfId="40" applyFont="1" applyAlignment="1" applyProtection="1">
      <alignment horizontal="center" vertical="center"/>
      <protection locked="0"/>
    </xf>
    <xf numFmtId="0" fontId="45" fillId="30" borderId="10" xfId="40" applyFont="1" applyFill="1" applyBorder="1" applyAlignment="1" applyProtection="1">
      <alignment horizontal="center" vertical="center" shrinkToFit="1"/>
      <protection locked="0"/>
    </xf>
    <xf numFmtId="41" fontId="31" fillId="28" borderId="10" xfId="64" applyNumberFormat="1" applyFont="1" applyFill="1" applyBorder="1" applyAlignment="1" applyProtection="1">
      <alignment vertical="center"/>
    </xf>
    <xf numFmtId="6" fontId="31" fillId="28" borderId="10" xfId="64" applyFont="1" applyFill="1" applyBorder="1" applyAlignment="1" applyProtection="1">
      <alignment vertical="center"/>
    </xf>
    <xf numFmtId="0" fontId="32" fillId="30" borderId="10" xfId="40" applyFont="1" applyFill="1" applyBorder="1" applyAlignment="1" applyProtection="1">
      <alignment horizontal="center" vertical="center" wrapText="1"/>
      <protection locked="0"/>
    </xf>
    <xf numFmtId="0" fontId="32" fillId="30" borderId="10" xfId="40" applyFont="1" applyFill="1" applyBorder="1" applyAlignment="1" applyProtection="1">
      <alignment horizontal="center" vertical="center"/>
      <protection locked="0"/>
    </xf>
    <xf numFmtId="0" fontId="25" fillId="0" borderId="10" xfId="40" applyFont="1" applyBorder="1" applyAlignment="1" applyProtection="1">
      <alignment horizontal="left" vertical="top" wrapText="1"/>
      <protection locked="0"/>
    </xf>
    <xf numFmtId="41" fontId="39" fillId="28" borderId="20" xfId="64" applyNumberFormat="1" applyFont="1" applyFill="1" applyBorder="1" applyAlignment="1" applyProtection="1">
      <alignment horizontal="right" vertical="center"/>
    </xf>
    <xf numFmtId="41" fontId="39" fillId="28" borderId="21" xfId="64" applyNumberFormat="1" applyFont="1" applyFill="1" applyBorder="1" applyAlignment="1" applyProtection="1">
      <alignment horizontal="right" vertical="center"/>
    </xf>
    <xf numFmtId="41" fontId="39" fillId="28" borderId="22" xfId="64" applyNumberFormat="1" applyFont="1" applyFill="1" applyBorder="1" applyAlignment="1" applyProtection="1">
      <alignment horizontal="right" vertical="center"/>
    </xf>
    <xf numFmtId="0" fontId="26" fillId="0" borderId="0" xfId="0" applyFont="1" applyAlignment="1">
      <alignment horizontal="center" vertical="center" wrapText="1"/>
    </xf>
    <xf numFmtId="38" fontId="25" fillId="0" borderId="20" xfId="38" applyFont="1" applyFill="1" applyBorder="1" applyAlignment="1">
      <alignment horizontal="center" vertical="center"/>
    </xf>
    <xf numFmtId="38" fontId="25" fillId="0" borderId="22" xfId="38" applyFont="1" applyFill="1" applyBorder="1" applyAlignment="1">
      <alignment horizontal="center" vertical="center"/>
    </xf>
    <xf numFmtId="0" fontId="34" fillId="36" borderId="14" xfId="0" applyFont="1" applyFill="1" applyBorder="1" applyAlignment="1">
      <alignment horizontal="center" vertical="center" wrapText="1"/>
    </xf>
    <xf numFmtId="0" fontId="34" fillId="36" borderId="15" xfId="0" applyFont="1" applyFill="1" applyBorder="1" applyAlignment="1">
      <alignment horizontal="center"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0" xfId="49" applyFont="1" applyAlignment="1">
      <alignment horizontal="center" vertical="center" wrapText="1"/>
    </xf>
    <xf numFmtId="178" fontId="27" fillId="27" borderId="55" xfId="0" applyNumberFormat="1" applyFont="1" applyFill="1" applyBorder="1" applyAlignment="1">
      <alignment horizontal="right" vertical="center" shrinkToFit="1"/>
    </xf>
    <xf numFmtId="178" fontId="27" fillId="27" borderId="79" xfId="0" applyNumberFormat="1" applyFont="1" applyFill="1" applyBorder="1" applyAlignment="1">
      <alignment horizontal="right" vertical="center" shrinkToFit="1"/>
    </xf>
    <xf numFmtId="178" fontId="27" fillId="27" borderId="47" xfId="0" applyNumberFormat="1" applyFont="1" applyFill="1" applyBorder="1" applyAlignment="1">
      <alignment horizontal="right" vertical="center" shrinkToFit="1"/>
    </xf>
    <xf numFmtId="0" fontId="27" fillId="36" borderId="20" xfId="0" applyFont="1" applyFill="1" applyBorder="1" applyAlignment="1">
      <alignment horizontal="center" vertical="center" shrinkToFit="1"/>
    </xf>
    <xf numFmtId="0" fontId="27" fillId="36" borderId="21" xfId="0" applyFont="1" applyFill="1" applyBorder="1" applyAlignment="1">
      <alignment horizontal="center" vertical="center" shrinkToFit="1"/>
    </xf>
    <xf numFmtId="178" fontId="27" fillId="27" borderId="20" xfId="0" applyNumberFormat="1" applyFont="1" applyFill="1" applyBorder="1" applyAlignment="1">
      <alignment horizontal="right" vertical="center" shrinkToFit="1"/>
    </xf>
    <xf numFmtId="178" fontId="27" fillId="27" borderId="21" xfId="0" applyNumberFormat="1" applyFont="1" applyFill="1" applyBorder="1" applyAlignment="1">
      <alignment horizontal="right" vertical="center" shrinkToFit="1"/>
    </xf>
    <xf numFmtId="178" fontId="27" fillId="27" borderId="22" xfId="0" applyNumberFormat="1" applyFont="1" applyFill="1" applyBorder="1" applyAlignment="1">
      <alignment horizontal="right" vertical="center" shrinkToFit="1"/>
    </xf>
    <xf numFmtId="0" fontId="27" fillId="0" borderId="10" xfId="0" applyFont="1" applyBorder="1" applyAlignment="1">
      <alignment horizontal="left" vertical="top" wrapText="1"/>
    </xf>
    <xf numFmtId="0" fontId="51" fillId="0" borderId="10" xfId="0" applyFont="1" applyBorder="1" applyAlignment="1">
      <alignment horizontal="left" vertical="top" wrapText="1"/>
    </xf>
    <xf numFmtId="178" fontId="27" fillId="27" borderId="56" xfId="0" applyNumberFormat="1" applyFont="1" applyFill="1" applyBorder="1" applyAlignment="1">
      <alignment horizontal="right" vertical="center" shrinkToFit="1"/>
    </xf>
    <xf numFmtId="178" fontId="27" fillId="27" borderId="83" xfId="0" applyNumberFormat="1" applyFont="1" applyFill="1" applyBorder="1" applyAlignment="1">
      <alignment horizontal="right" vertical="center" shrinkToFit="1"/>
    </xf>
    <xf numFmtId="178" fontId="27" fillId="27" borderId="48" xfId="0" applyNumberFormat="1" applyFont="1" applyFill="1" applyBorder="1" applyAlignment="1">
      <alignment horizontal="right" vertical="center" shrinkToFit="1"/>
    </xf>
    <xf numFmtId="178" fontId="27" fillId="27" borderId="51" xfId="0" applyNumberFormat="1" applyFont="1" applyFill="1" applyBorder="1" applyAlignment="1">
      <alignment horizontal="right" vertical="center" shrinkToFit="1"/>
    </xf>
    <xf numFmtId="178" fontId="27" fillId="27" borderId="80" xfId="0" applyNumberFormat="1" applyFont="1" applyFill="1" applyBorder="1" applyAlignment="1">
      <alignment horizontal="right" vertical="center" shrinkToFit="1"/>
    </xf>
    <xf numFmtId="178" fontId="27" fillId="27" borderId="45" xfId="0" applyNumberFormat="1" applyFont="1" applyFill="1" applyBorder="1" applyAlignment="1">
      <alignment horizontal="right" vertical="center" shrinkToFit="1"/>
    </xf>
    <xf numFmtId="178" fontId="27" fillId="27" borderId="57" xfId="0" applyNumberFormat="1" applyFont="1" applyFill="1" applyBorder="1" applyAlignment="1">
      <alignment horizontal="right" vertical="center" shrinkToFit="1"/>
    </xf>
    <xf numFmtId="178" fontId="27" fillId="27" borderId="82" xfId="0" applyNumberFormat="1" applyFont="1" applyFill="1" applyBorder="1" applyAlignment="1">
      <alignment horizontal="right" vertical="center" shrinkToFit="1"/>
    </xf>
    <xf numFmtId="178" fontId="27" fillId="27" borderId="81" xfId="0" applyNumberFormat="1" applyFont="1" applyFill="1" applyBorder="1" applyAlignment="1">
      <alignment horizontal="right" vertical="center" shrinkToFit="1"/>
    </xf>
    <xf numFmtId="0" fontId="27" fillId="36" borderId="11" xfId="0" applyFont="1" applyFill="1" applyBorder="1" applyAlignment="1">
      <alignment horizontal="center" vertical="center" wrapText="1"/>
    </xf>
    <xf numFmtId="0" fontId="27" fillId="36" borderId="17" xfId="0" applyFont="1" applyFill="1" applyBorder="1" applyAlignment="1">
      <alignment horizontal="center" vertical="center" wrapText="1"/>
    </xf>
    <xf numFmtId="0" fontId="27" fillId="36" borderId="13" xfId="0" applyFont="1" applyFill="1" applyBorder="1" applyAlignment="1">
      <alignment horizontal="center" vertical="center" wrapText="1"/>
    </xf>
    <xf numFmtId="0" fontId="27" fillId="36" borderId="19" xfId="0" applyFont="1" applyFill="1" applyBorder="1" applyAlignment="1">
      <alignment horizontal="center" vertical="center" wrapText="1"/>
    </xf>
    <xf numFmtId="0" fontId="27" fillId="36" borderId="20" xfId="0" applyFont="1" applyFill="1" applyBorder="1" applyAlignment="1">
      <alignment horizontal="center" vertical="center" wrapText="1"/>
    </xf>
    <xf numFmtId="0" fontId="27" fillId="36" borderId="21" xfId="0" applyFont="1" applyFill="1" applyBorder="1" applyAlignment="1">
      <alignment horizontal="center" vertical="center" wrapText="1"/>
    </xf>
    <xf numFmtId="0" fontId="27" fillId="36" borderId="22" xfId="0" applyFont="1" applyFill="1" applyBorder="1" applyAlignment="1">
      <alignment horizontal="center" vertical="center" wrapText="1"/>
    </xf>
    <xf numFmtId="0" fontId="0" fillId="36" borderId="14" xfId="0" applyFill="1" applyBorder="1" applyAlignment="1">
      <alignment horizontal="center" vertical="center" wrapText="1"/>
    </xf>
    <xf numFmtId="0" fontId="0" fillId="36" borderId="16" xfId="0" applyFill="1" applyBorder="1" applyAlignment="1">
      <alignment horizontal="center" vertical="center" wrapText="1"/>
    </xf>
    <xf numFmtId="0" fontId="30" fillId="36" borderId="14" xfId="0" applyFont="1" applyFill="1" applyBorder="1" applyAlignment="1">
      <alignment horizontal="center" vertical="center" wrapText="1"/>
    </xf>
    <xf numFmtId="0" fontId="30" fillId="36" borderId="15" xfId="0" applyFont="1" applyFill="1" applyBorder="1" applyAlignment="1">
      <alignment horizontal="center" vertical="center" wrapText="1"/>
    </xf>
    <xf numFmtId="0" fontId="0" fillId="0" borderId="0" xfId="0" applyAlignment="1" applyProtection="1">
      <alignment horizontal="left" vertical="center"/>
      <protection locked="0"/>
    </xf>
    <xf numFmtId="41" fontId="0" fillId="35" borderId="0" xfId="49" applyNumberFormat="1" applyFont="1" applyFill="1" applyAlignment="1">
      <alignment horizontal="center" vertical="center"/>
    </xf>
    <xf numFmtId="0" fontId="27" fillId="0" borderId="20" xfId="0" applyFont="1" applyBorder="1" applyAlignment="1">
      <alignment horizontal="left" vertical="center"/>
    </xf>
    <xf numFmtId="0" fontId="51" fillId="0" borderId="21" xfId="0" applyFont="1" applyBorder="1" applyAlignment="1">
      <alignment horizontal="left" vertical="center"/>
    </xf>
    <xf numFmtId="0" fontId="51" fillId="0" borderId="22" xfId="0" applyFont="1" applyBorder="1" applyAlignment="1">
      <alignment horizontal="left" vertical="center"/>
    </xf>
    <xf numFmtId="0" fontId="27" fillId="37" borderId="20" xfId="0" applyFont="1" applyFill="1" applyBorder="1" applyAlignment="1">
      <alignment horizontal="center" vertical="center"/>
    </xf>
    <xf numFmtId="0" fontId="27" fillId="37" borderId="21" xfId="0" applyFont="1" applyFill="1" applyBorder="1" applyAlignment="1">
      <alignment horizontal="center" vertical="center"/>
    </xf>
    <xf numFmtId="0" fontId="27" fillId="37" borderId="22" xfId="0" applyFont="1" applyFill="1" applyBorder="1" applyAlignment="1">
      <alignment horizontal="center" vertical="center"/>
    </xf>
    <xf numFmtId="0" fontId="27" fillId="0" borderId="11" xfId="0" applyFont="1" applyBorder="1" applyAlignment="1">
      <alignment horizontal="left" vertical="top"/>
    </xf>
    <xf numFmtId="0" fontId="51" fillId="0" borderId="23" xfId="0" applyFont="1" applyBorder="1" applyAlignment="1">
      <alignment horizontal="left" vertical="top"/>
    </xf>
    <xf numFmtId="0" fontId="51" fillId="0" borderId="17" xfId="0" applyFont="1" applyBorder="1" applyAlignment="1">
      <alignment horizontal="left" vertical="top"/>
    </xf>
    <xf numFmtId="0" fontId="51" fillId="0" borderId="12" xfId="0" applyFont="1" applyBorder="1" applyAlignment="1">
      <alignment horizontal="left" vertical="top"/>
    </xf>
    <xf numFmtId="0" fontId="51" fillId="0" borderId="0" xfId="0" applyFont="1" applyAlignment="1">
      <alignment horizontal="left" vertical="top"/>
    </xf>
    <xf numFmtId="0" fontId="51" fillId="0" borderId="18" xfId="0" applyFont="1" applyBorder="1" applyAlignment="1">
      <alignment horizontal="left" vertical="top"/>
    </xf>
    <xf numFmtId="0" fontId="51" fillId="0" borderId="13" xfId="0" applyFont="1" applyBorder="1" applyAlignment="1">
      <alignment horizontal="left" vertical="top"/>
    </xf>
    <xf numFmtId="0" fontId="51" fillId="0" borderId="24" xfId="0" applyFont="1" applyBorder="1" applyAlignment="1">
      <alignment horizontal="left" vertical="top"/>
    </xf>
    <xf numFmtId="0" fontId="51" fillId="0" borderId="19" xfId="0" applyFont="1" applyBorder="1" applyAlignment="1">
      <alignment horizontal="left" vertical="top"/>
    </xf>
    <xf numFmtId="0" fontId="0" fillId="0" borderId="13" xfId="0" applyBorder="1" applyAlignment="1">
      <alignment horizontal="left" vertical="center"/>
    </xf>
    <xf numFmtId="0" fontId="0" fillId="0" borderId="24" xfId="49" applyFont="1" applyBorder="1" applyAlignment="1">
      <alignment horizontal="left" vertical="center"/>
    </xf>
    <xf numFmtId="0" fontId="0" fillId="0" borderId="19" xfId="0" applyBorder="1" applyAlignment="1">
      <alignment horizontal="left" vertical="center"/>
    </xf>
    <xf numFmtId="0" fontId="25" fillId="0" borderId="10" xfId="0" applyFont="1" applyBorder="1" applyAlignment="1">
      <alignment horizontal="left" vertical="top" wrapText="1"/>
    </xf>
    <xf numFmtId="41" fontId="0" fillId="0" borderId="0" xfId="49" applyNumberFormat="1" applyFont="1" applyAlignment="1">
      <alignment horizontal="center" vertical="center"/>
    </xf>
    <xf numFmtId="177" fontId="27" fillId="0" borderId="43" xfId="0" applyNumberFormat="1" applyFont="1" applyBorder="1" applyAlignment="1">
      <alignment horizontal="center" vertical="center" shrinkToFit="1"/>
    </xf>
    <xf numFmtId="177" fontId="27" fillId="0" borderId="49" xfId="0" applyNumberFormat="1" applyFont="1" applyBorder="1" applyAlignment="1">
      <alignment horizontal="center" vertical="center" shrinkToFit="1"/>
    </xf>
    <xf numFmtId="177" fontId="0" fillId="0" borderId="52" xfId="0" applyNumberFormat="1" applyBorder="1" applyAlignment="1">
      <alignment horizontal="center" vertical="center" shrinkToFit="1"/>
    </xf>
    <xf numFmtId="177" fontId="29" fillId="0" borderId="52" xfId="0" applyNumberFormat="1" applyFont="1" applyBorder="1" applyAlignment="1">
      <alignment horizontal="center" vertical="center"/>
    </xf>
    <xf numFmtId="177" fontId="29" fillId="0" borderId="63" xfId="0" applyNumberFormat="1" applyFont="1" applyBorder="1" applyAlignment="1">
      <alignment horizontal="center" vertical="center"/>
    </xf>
    <xf numFmtId="0" fontId="0" fillId="0" borderId="0" xfId="0" applyAlignment="1" applyProtection="1">
      <alignment horizontal="left" vertical="center" wrapText="1" shrinkToFit="1"/>
      <protection locked="0"/>
    </xf>
    <xf numFmtId="0" fontId="0" fillId="0" borderId="0" xfId="0" applyAlignment="1" applyProtection="1">
      <alignment horizontal="left" vertical="center" shrinkToFit="1"/>
      <protection locked="0"/>
    </xf>
    <xf numFmtId="0" fontId="25" fillId="0" borderId="0" xfId="0" applyFont="1" applyAlignment="1">
      <alignment horizontal="center" vertical="center"/>
    </xf>
    <xf numFmtId="0" fontId="30" fillId="25" borderId="89" xfId="49" applyFont="1" applyFill="1" applyBorder="1" applyAlignment="1">
      <alignment horizontal="center" vertical="center"/>
    </xf>
    <xf numFmtId="0" fontId="30" fillId="25" borderId="88" xfId="49" applyFont="1" applyFill="1" applyBorder="1" applyAlignment="1">
      <alignment horizontal="center" vertical="center"/>
    </xf>
    <xf numFmtId="0" fontId="27" fillId="0" borderId="31" xfId="0" applyFont="1" applyBorder="1" applyAlignment="1">
      <alignment horizontal="left" vertical="center"/>
    </xf>
    <xf numFmtId="0" fontId="27" fillId="0" borderId="42" xfId="0" applyFont="1" applyBorder="1" applyAlignment="1">
      <alignment horizontal="left" vertical="center"/>
    </xf>
    <xf numFmtId="0" fontId="27" fillId="0" borderId="58" xfId="0" applyFont="1" applyBorder="1" applyAlignment="1">
      <alignment horizontal="left" vertical="center"/>
    </xf>
    <xf numFmtId="0" fontId="0" fillId="25" borderId="28" xfId="49" applyFont="1" applyFill="1" applyBorder="1" applyAlignment="1">
      <alignment horizontal="center" vertical="center"/>
    </xf>
    <xf numFmtId="0" fontId="0" fillId="25" borderId="86" xfId="49" applyFont="1" applyFill="1" applyBorder="1" applyAlignment="1">
      <alignment horizontal="center" vertical="center"/>
    </xf>
    <xf numFmtId="0" fontId="31" fillId="0" borderId="32" xfId="0" applyFont="1" applyBorder="1" applyAlignment="1">
      <alignment horizontal="left" vertical="center"/>
    </xf>
    <xf numFmtId="0" fontId="31" fillId="0" borderId="34" xfId="0" applyFont="1" applyBorder="1" applyAlignment="1">
      <alignment horizontal="left" vertical="center"/>
    </xf>
    <xf numFmtId="0" fontId="31" fillId="0" borderId="59" xfId="0" applyFont="1" applyBorder="1" applyAlignment="1">
      <alignment horizontal="left" vertical="center"/>
    </xf>
    <xf numFmtId="0" fontId="30" fillId="25" borderId="29" xfId="49" applyFont="1" applyFill="1" applyBorder="1" applyAlignment="1">
      <alignment horizontal="center" vertical="center"/>
    </xf>
    <xf numFmtId="0" fontId="30" fillId="25" borderId="87" xfId="49" applyFont="1" applyFill="1" applyBorder="1" applyAlignment="1">
      <alignment horizontal="center" vertical="center"/>
    </xf>
    <xf numFmtId="0" fontId="27" fillId="0" borderId="33" xfId="0" applyFont="1" applyBorder="1" applyAlignment="1">
      <alignment horizontal="left" vertical="center"/>
    </xf>
    <xf numFmtId="0" fontId="27" fillId="0" borderId="35" xfId="0" applyFont="1" applyBorder="1" applyAlignment="1">
      <alignment horizontal="left" vertical="center"/>
    </xf>
    <xf numFmtId="0" fontId="27" fillId="0" borderId="60" xfId="0" applyFont="1" applyBorder="1" applyAlignment="1">
      <alignment horizontal="left" vertical="center"/>
    </xf>
    <xf numFmtId="0" fontId="31" fillId="0" borderId="24" xfId="0" applyFont="1" applyBorder="1" applyAlignment="1">
      <alignment horizontal="left" vertical="center"/>
    </xf>
    <xf numFmtId="0" fontId="31" fillId="0" borderId="61" xfId="0" applyFont="1" applyBorder="1" applyAlignment="1">
      <alignment horizontal="left" vertical="center"/>
    </xf>
    <xf numFmtId="0" fontId="27" fillId="0" borderId="11" xfId="44" applyFont="1" applyBorder="1" applyAlignment="1" applyProtection="1">
      <alignment horizontal="center" vertical="top"/>
      <protection locked="0"/>
    </xf>
    <xf numFmtId="0" fontId="27" fillId="0" borderId="23" xfId="44" applyFont="1" applyBorder="1" applyAlignment="1" applyProtection="1">
      <alignment horizontal="center" vertical="top"/>
      <protection locked="0"/>
    </xf>
    <xf numFmtId="0" fontId="27" fillId="0" borderId="17" xfId="44" applyFont="1" applyBorder="1" applyAlignment="1" applyProtection="1">
      <alignment horizontal="center" vertical="top"/>
      <protection locked="0"/>
    </xf>
    <xf numFmtId="0" fontId="27" fillId="0" borderId="12" xfId="44" applyFont="1" applyBorder="1" applyAlignment="1" applyProtection="1">
      <alignment horizontal="center" vertical="top"/>
      <protection locked="0"/>
    </xf>
    <xf numFmtId="0" fontId="27" fillId="0" borderId="0" xfId="44" applyFont="1" applyAlignment="1" applyProtection="1">
      <alignment horizontal="center" vertical="top"/>
      <protection locked="0"/>
    </xf>
    <xf numFmtId="0" fontId="27" fillId="0" borderId="18" xfId="44" applyFont="1" applyBorder="1" applyAlignment="1" applyProtection="1">
      <alignment horizontal="center" vertical="top"/>
      <protection locked="0"/>
    </xf>
    <xf numFmtId="0" fontId="27" fillId="0" borderId="13" xfId="44" applyFont="1" applyBorder="1" applyAlignment="1" applyProtection="1">
      <alignment horizontal="center" vertical="top"/>
      <protection locked="0"/>
    </xf>
    <xf numFmtId="0" fontId="27" fillId="0" borderId="24" xfId="44" applyFont="1" applyBorder="1" applyAlignment="1" applyProtection="1">
      <alignment horizontal="center" vertical="top"/>
      <protection locked="0"/>
    </xf>
    <xf numFmtId="0" fontId="27" fillId="0" borderId="19" xfId="44" applyFont="1" applyBorder="1" applyAlignment="1" applyProtection="1">
      <alignment horizontal="center" vertical="top"/>
      <protection locked="0"/>
    </xf>
    <xf numFmtId="0" fontId="27" fillId="0" borderId="10" xfId="0" applyFont="1" applyBorder="1" applyProtection="1">
      <alignment vertical="center"/>
      <protection locked="0"/>
    </xf>
    <xf numFmtId="38" fontId="27" fillId="0" borderId="10" xfId="35" applyFont="1" applyBorder="1" applyAlignment="1" applyProtection="1">
      <alignment horizontal="right" vertical="center"/>
      <protection locked="0"/>
    </xf>
    <xf numFmtId="38" fontId="27" fillId="27" borderId="10" xfId="71" applyFont="1" applyFill="1" applyBorder="1" applyAlignment="1" applyProtection="1">
      <alignment horizontal="right" vertical="center"/>
      <protection locked="0"/>
    </xf>
    <xf numFmtId="0" fontId="29" fillId="38" borderId="10" xfId="44" applyFont="1" applyFill="1" applyBorder="1" applyAlignment="1" applyProtection="1">
      <alignment horizontal="center" vertical="center" wrapText="1"/>
      <protection locked="0"/>
    </xf>
    <xf numFmtId="0" fontId="29" fillId="38" borderId="10" xfId="44" applyFont="1" applyFill="1" applyBorder="1" applyAlignment="1" applyProtection="1">
      <alignment horizontal="center" vertical="center"/>
      <protection locked="0"/>
    </xf>
    <xf numFmtId="0" fontId="34" fillId="0" borderId="10" xfId="40" applyFont="1" applyBorder="1" applyAlignment="1" applyProtection="1">
      <alignment horizontal="left" vertical="top" wrapText="1"/>
      <protection locked="0"/>
    </xf>
    <xf numFmtId="41" fontId="27" fillId="27" borderId="20" xfId="70" applyNumberFormat="1" applyFont="1" applyFill="1" applyBorder="1" applyAlignment="1" applyProtection="1">
      <alignment horizontal="right" vertical="center"/>
    </xf>
    <xf numFmtId="41" fontId="27" fillId="27" borderId="21" xfId="70" applyNumberFormat="1" applyFont="1" applyFill="1" applyBorder="1" applyAlignment="1" applyProtection="1">
      <alignment horizontal="right" vertical="center"/>
    </xf>
    <xf numFmtId="41" fontId="27" fillId="27" borderId="22" xfId="70" applyNumberFormat="1" applyFont="1" applyFill="1" applyBorder="1" applyAlignment="1" applyProtection="1">
      <alignment horizontal="right" vertical="center"/>
    </xf>
    <xf numFmtId="0" fontId="29" fillId="38" borderId="10" xfId="44" applyFont="1" applyFill="1" applyBorder="1" applyAlignment="1" applyProtection="1">
      <alignment horizontal="center" vertical="center" shrinkToFit="1"/>
      <protection locked="0"/>
    </xf>
    <xf numFmtId="41" fontId="27" fillId="27" borderId="10" xfId="70" applyNumberFormat="1" applyFont="1" applyFill="1" applyBorder="1" applyAlignment="1" applyProtection="1">
      <alignment vertical="center"/>
    </xf>
    <xf numFmtId="6" fontId="27" fillId="27" borderId="10" xfId="70" applyFont="1" applyFill="1" applyBorder="1" applyAlignment="1" applyProtection="1">
      <alignment vertical="center"/>
    </xf>
    <xf numFmtId="0" fontId="29" fillId="38" borderId="20" xfId="44" applyFont="1" applyFill="1" applyBorder="1" applyAlignment="1" applyProtection="1">
      <alignment horizontal="center" vertical="center"/>
      <protection locked="0"/>
    </xf>
    <xf numFmtId="0" fontId="29" fillId="38" borderId="21" xfId="44" applyFont="1" applyFill="1" applyBorder="1" applyAlignment="1" applyProtection="1">
      <alignment horizontal="center" vertical="center"/>
      <protection locked="0"/>
    </xf>
    <xf numFmtId="0" fontId="29" fillId="38" borderId="22" xfId="44" applyFont="1" applyFill="1" applyBorder="1" applyAlignment="1" applyProtection="1">
      <alignment horizontal="center" vertical="center"/>
      <protection locked="0"/>
    </xf>
    <xf numFmtId="0" fontId="27" fillId="0" borderId="20" xfId="40" applyFont="1" applyBorder="1" applyAlignment="1" applyProtection="1">
      <alignment horizontal="right" vertical="center"/>
      <protection locked="0"/>
    </xf>
    <xf numFmtId="0" fontId="27" fillId="0" borderId="21" xfId="44" applyFont="1" applyBorder="1" applyAlignment="1" applyProtection="1">
      <alignment horizontal="right" vertical="center"/>
      <protection locked="0"/>
    </xf>
    <xf numFmtId="38" fontId="27" fillId="0" borderId="20" xfId="69" applyFont="1" applyBorder="1" applyAlignment="1" applyProtection="1">
      <alignment horizontal="center" vertical="center"/>
      <protection locked="0"/>
    </xf>
    <xf numFmtId="38" fontId="27" fillId="0" borderId="21" xfId="69" applyFont="1" applyBorder="1" applyAlignment="1" applyProtection="1">
      <alignment horizontal="center" vertical="center"/>
      <protection locked="0"/>
    </xf>
    <xf numFmtId="38" fontId="27" fillId="0" borderId="22" xfId="69" applyFont="1" applyBorder="1" applyAlignment="1" applyProtection="1">
      <alignment horizontal="center" vertical="center"/>
      <protection locked="0"/>
    </xf>
    <xf numFmtId="0" fontId="26" fillId="0" borderId="0" xfId="44" applyFont="1" applyAlignment="1" applyProtection="1">
      <alignment horizontal="center" vertical="center" wrapText="1"/>
      <protection locked="0"/>
    </xf>
    <xf numFmtId="41" fontId="36" fillId="27" borderId="0" xfId="70" applyNumberFormat="1" applyFont="1" applyFill="1" applyBorder="1" applyAlignment="1" applyProtection="1">
      <alignment horizontal="right" vertical="center"/>
    </xf>
    <xf numFmtId="6" fontId="36" fillId="27" borderId="0" xfId="70" applyFont="1" applyFill="1" applyBorder="1" applyAlignment="1" applyProtection="1">
      <alignment horizontal="right" vertical="center"/>
    </xf>
    <xf numFmtId="6" fontId="36" fillId="27" borderId="69" xfId="70" applyFont="1" applyFill="1" applyBorder="1" applyAlignment="1" applyProtection="1">
      <alignment horizontal="right" vertical="center"/>
    </xf>
    <xf numFmtId="0" fontId="27" fillId="0" borderId="20" xfId="44" applyFont="1" applyBorder="1" applyAlignment="1" applyProtection="1">
      <alignment horizontal="center" vertical="center"/>
      <protection locked="0"/>
    </xf>
    <xf numFmtId="0" fontId="27" fillId="0" borderId="21" xfId="44" applyFont="1" applyBorder="1" applyAlignment="1" applyProtection="1">
      <alignment horizontal="center" vertical="center"/>
      <protection locked="0"/>
    </xf>
    <xf numFmtId="0" fontId="27" fillId="0" borderId="22" xfId="44" applyFont="1" applyBorder="1" applyAlignment="1" applyProtection="1">
      <alignment horizontal="center" vertical="center"/>
      <protection locked="0"/>
    </xf>
    <xf numFmtId="38" fontId="27" fillId="0" borderId="20" xfId="71" applyFont="1" applyBorder="1" applyAlignment="1" applyProtection="1">
      <alignment horizontal="center" vertical="center"/>
      <protection locked="0"/>
    </xf>
    <xf numFmtId="38" fontId="27" fillId="0" borderId="21" xfId="71" applyFont="1" applyBorder="1" applyAlignment="1" applyProtection="1">
      <alignment horizontal="center" vertical="center"/>
      <protection locked="0"/>
    </xf>
    <xf numFmtId="38" fontId="27" fillId="0" borderId="22" xfId="71" applyFont="1" applyBorder="1" applyAlignment="1" applyProtection="1">
      <alignment horizontal="center" vertical="center"/>
      <protection locked="0"/>
    </xf>
    <xf numFmtId="177" fontId="25" fillId="0" borderId="68" xfId="44" applyNumberFormat="1" applyFont="1" applyBorder="1" applyAlignment="1">
      <alignment horizontal="left" vertical="center"/>
    </xf>
    <xf numFmtId="177" fontId="25" fillId="0" borderId="72" xfId="44" applyNumberFormat="1" applyFont="1" applyBorder="1" applyAlignment="1">
      <alignment horizontal="left" vertical="center"/>
    </xf>
    <xf numFmtId="0" fontId="27" fillId="0" borderId="0" xfId="0" applyFont="1" applyProtection="1">
      <alignment vertical="center"/>
      <protection locked="0"/>
    </xf>
    <xf numFmtId="0" fontId="36" fillId="0" borderId="0" xfId="53" applyFont="1" applyAlignment="1" applyProtection="1">
      <alignment horizontal="center" vertical="center" shrinkToFit="1"/>
      <protection locked="0"/>
    </xf>
    <xf numFmtId="0" fontId="32" fillId="0" borderId="0" xfId="53" applyFont="1" applyAlignment="1" applyProtection="1">
      <alignment horizontal="center" vertical="center"/>
      <protection locked="0"/>
    </xf>
    <xf numFmtId="183" fontId="25" fillId="0" borderId="65" xfId="44" applyNumberFormat="1" applyFont="1" applyBorder="1" applyAlignment="1">
      <alignment horizontal="left" vertical="center" shrinkToFit="1"/>
    </xf>
    <xf numFmtId="183" fontId="39" fillId="0" borderId="67" xfId="44" applyNumberFormat="1" applyFont="1" applyBorder="1" applyAlignment="1">
      <alignment horizontal="left" vertical="center" shrinkToFit="1"/>
    </xf>
    <xf numFmtId="183" fontId="39" fillId="0" borderId="70" xfId="44" applyNumberFormat="1" applyFont="1" applyBorder="1" applyAlignment="1">
      <alignment horizontal="left" vertical="center" shrinkToFit="1"/>
    </xf>
    <xf numFmtId="183" fontId="39" fillId="0" borderId="13" xfId="44" applyNumberFormat="1" applyFont="1" applyBorder="1" applyAlignment="1">
      <alignment horizontal="left" vertical="center" shrinkToFit="1"/>
    </xf>
    <xf numFmtId="183" fontId="39" fillId="0" borderId="24" xfId="44" applyNumberFormat="1" applyFont="1" applyBorder="1" applyAlignment="1">
      <alignment horizontal="left" vertical="center" shrinkToFit="1"/>
    </xf>
    <xf numFmtId="183" fontId="39" fillId="0" borderId="61" xfId="44" applyNumberFormat="1" applyFont="1" applyBorder="1" applyAlignment="1">
      <alignment horizontal="left" vertical="center" shrinkToFit="1"/>
    </xf>
    <xf numFmtId="184" fontId="25" fillId="0" borderId="20" xfId="44" applyNumberFormat="1" applyFont="1" applyBorder="1" applyAlignment="1">
      <alignment horizontal="center" vertical="center"/>
    </xf>
    <xf numFmtId="184" fontId="25" fillId="0" borderId="21" xfId="44" applyNumberFormat="1" applyFont="1" applyBorder="1" applyAlignment="1">
      <alignment horizontal="center" vertical="center"/>
    </xf>
    <xf numFmtId="177" fontId="25" fillId="0" borderId="21" xfId="44" applyNumberFormat="1" applyFont="1" applyBorder="1" applyAlignment="1">
      <alignment horizontal="left" vertical="center"/>
    </xf>
    <xf numFmtId="177" fontId="25" fillId="0" borderId="71" xfId="44" applyNumberFormat="1" applyFont="1" applyBorder="1" applyAlignment="1">
      <alignment horizontal="left" vertical="center"/>
    </xf>
    <xf numFmtId="184" fontId="25" fillId="0" borderId="66" xfId="44" applyNumberFormat="1" applyFont="1" applyBorder="1" applyAlignment="1">
      <alignment horizontal="center" vertical="center"/>
    </xf>
    <xf numFmtId="184" fontId="25" fillId="0" borderId="68" xfId="44" applyNumberFormat="1" applyFont="1" applyBorder="1" applyAlignment="1">
      <alignment horizontal="center" vertical="center"/>
    </xf>
    <xf numFmtId="0" fontId="33" fillId="38" borderId="10" xfId="44" applyFont="1" applyFill="1" applyBorder="1" applyAlignment="1" applyProtection="1">
      <alignment horizontal="center" vertical="center" wrapText="1" shrinkToFit="1"/>
      <protection locked="0"/>
    </xf>
    <xf numFmtId="0" fontId="55" fillId="38" borderId="10" xfId="44" applyFont="1" applyFill="1" applyBorder="1" applyAlignment="1" applyProtection="1">
      <alignment horizontal="center" vertical="center" shrinkToFit="1"/>
      <protection locked="0"/>
    </xf>
    <xf numFmtId="0" fontId="55" fillId="38" borderId="20" xfId="44" applyFont="1" applyFill="1" applyBorder="1" applyAlignment="1" applyProtection="1">
      <alignment horizontal="center" vertical="center" wrapText="1" shrinkToFit="1"/>
      <protection locked="0"/>
    </xf>
    <xf numFmtId="0" fontId="55" fillId="38" borderId="22" xfId="44" applyFont="1" applyFill="1" applyBorder="1" applyAlignment="1" applyProtection="1">
      <alignment horizontal="center" vertical="center" shrinkToFit="1"/>
      <protection locked="0"/>
    </xf>
    <xf numFmtId="41" fontId="27" fillId="27" borderId="20" xfId="70" applyNumberFormat="1" applyFont="1" applyFill="1" applyBorder="1" applyAlignment="1" applyProtection="1">
      <alignment vertical="center"/>
      <protection locked="0"/>
    </xf>
    <xf numFmtId="6" fontId="27" fillId="27" borderId="22" xfId="70" applyFont="1" applyFill="1" applyBorder="1" applyAlignment="1" applyProtection="1">
      <alignment vertical="center"/>
      <protection locked="0"/>
    </xf>
    <xf numFmtId="38" fontId="27" fillId="0" borderId="20" xfId="64" applyNumberFormat="1" applyFont="1" applyBorder="1" applyAlignment="1" applyProtection="1">
      <alignment vertical="center" shrinkToFit="1"/>
      <protection locked="0"/>
    </xf>
    <xf numFmtId="38" fontId="27" fillId="0" borderId="22" xfId="64" applyNumberFormat="1" applyFont="1" applyBorder="1" applyAlignment="1" applyProtection="1">
      <alignment vertical="center" shrinkToFit="1"/>
      <protection locked="0"/>
    </xf>
  </cellXfs>
  <cellStyles count="72">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2" xfId="28" xr:uid="{00000000-0005-0000-0000-00001B000000}"/>
    <cellStyle name="メモ" xfId="29" xr:uid="{00000000-0005-0000-0000-00001C000000}"/>
    <cellStyle name="リンク セル" xfId="30" xr:uid="{00000000-0005-0000-0000-00001D000000}"/>
    <cellStyle name="悪い" xfId="33" xr:uid="{00000000-0005-0000-0000-000020000000}"/>
    <cellStyle name="計算" xfId="61" xr:uid="{00000000-0005-0000-0000-000046000000}"/>
    <cellStyle name="警告文" xfId="63" xr:uid="{00000000-0005-0000-0000-000048000000}"/>
    <cellStyle name="桁区切り" xfId="69" builtinId="6"/>
    <cellStyle name="桁区切り 2" xfId="34" xr:uid="{00000000-0005-0000-0000-000021000000}"/>
    <cellStyle name="桁区切り 2 2" xfId="35" xr:uid="{00000000-0005-0000-0000-000022000000}"/>
    <cellStyle name="桁区切り 2 2 2" xfId="36" xr:uid="{00000000-0005-0000-0000-000023000000}"/>
    <cellStyle name="桁区切り 2 2_02_（別添１）【自治体名】事業計画書_令和５年度地域障害児支援体制充実のためのICT化推進事業" xfId="37" xr:uid="{00000000-0005-0000-0000-000025000000}"/>
    <cellStyle name="桁区切り 2 2_03国庫補助協議依頼書" xfId="71" xr:uid="{587AC2E9-FBC4-4B4E-B6E2-BE0E96D4CB7A}"/>
    <cellStyle name="桁区切り 2 3" xfId="38" xr:uid="{00000000-0005-0000-0000-000028000000}"/>
    <cellStyle name="見出し 1" xfId="57" xr:uid="{00000000-0005-0000-0000-000042000000}"/>
    <cellStyle name="見出し 2" xfId="58" xr:uid="{00000000-0005-0000-0000-000043000000}"/>
    <cellStyle name="見出し 3" xfId="59" xr:uid="{00000000-0005-0000-0000-000044000000}"/>
    <cellStyle name="見出し 4" xfId="60" xr:uid="{00000000-0005-0000-0000-000045000000}"/>
    <cellStyle name="集計" xfId="68" xr:uid="{00000000-0005-0000-0000-000050000000}"/>
    <cellStyle name="出力" xfId="32" xr:uid="{00000000-0005-0000-0000-00001F000000}"/>
    <cellStyle name="説明文" xfId="62" xr:uid="{00000000-0005-0000-0000-000047000000}"/>
    <cellStyle name="通貨 2" xfId="64" xr:uid="{00000000-0005-0000-0000-000049000000}"/>
    <cellStyle name="通貨 2 2" xfId="65" xr:uid="{00000000-0005-0000-0000-00004A000000}"/>
    <cellStyle name="通貨 2 3" xfId="66" xr:uid="{00000000-0005-0000-0000-00004B000000}"/>
    <cellStyle name="通貨 2_02_（別添１）【自治体名】事業計画書_令和５年度地域障害児支援体制充実のためのICT化推進事業" xfId="67" xr:uid="{00000000-0005-0000-0000-00004D000000}"/>
    <cellStyle name="通貨 2_03国庫補助協議依頼書" xfId="70" xr:uid="{CA845F02-4E2B-4AA2-A158-1B70FB31871F}"/>
    <cellStyle name="入力" xfId="31" xr:uid="{00000000-0005-0000-0000-00001E000000}"/>
    <cellStyle name="標準" xfId="0" builtinId="0"/>
    <cellStyle name="標準 2" xfId="39" xr:uid="{00000000-0005-0000-0000-00002B000000}"/>
    <cellStyle name="標準 2 2" xfId="40" xr:uid="{00000000-0005-0000-0000-00002C000000}"/>
    <cellStyle name="標準 2 2 2" xfId="41" xr:uid="{00000000-0005-0000-0000-00002D000000}"/>
    <cellStyle name="標準 2 2 3" xfId="42" xr:uid="{00000000-0005-0000-0000-00002E000000}"/>
    <cellStyle name="標準 2 2 4" xfId="43" xr:uid="{00000000-0005-0000-0000-000030000000}"/>
    <cellStyle name="標準 2 2_03国庫補助協議依頼書" xfId="44" xr:uid="{00000000-0005-0000-0000-000031000000}"/>
    <cellStyle name="標準 2 3" xfId="45" xr:uid="{00000000-0005-0000-0000-000033000000}"/>
    <cellStyle name="標準 2_02_（別添１）【自治体名】事業計画書_令和５年度地域障害児支援体制充実のためのICT化推進事業" xfId="46" xr:uid="{00000000-0005-0000-0000-000035000000}"/>
    <cellStyle name="標準 3" xfId="47" xr:uid="{00000000-0005-0000-0000-000037000000}"/>
    <cellStyle name="標準 4" xfId="48" xr:uid="{00000000-0005-0000-0000-000038000000}"/>
    <cellStyle name="標準 5" xfId="49" xr:uid="{00000000-0005-0000-0000-000039000000}"/>
    <cellStyle name="標準 5 2" xfId="50" xr:uid="{00000000-0005-0000-0000-00003A000000}"/>
    <cellStyle name="標準 5 5" xfId="51" xr:uid="{00000000-0005-0000-0000-00003B000000}"/>
    <cellStyle name="標準 5 5 3" xfId="52" xr:uid="{00000000-0005-0000-0000-00003C000000}"/>
    <cellStyle name="標準 5 6 2" xfId="53" xr:uid="{00000000-0005-0000-0000-00003D000000}"/>
    <cellStyle name="標準 5 6 2 2" xfId="54" xr:uid="{00000000-0005-0000-0000-00003E000000}"/>
    <cellStyle name="標準 6" xfId="55" xr:uid="{00000000-0005-0000-0000-00003F000000}"/>
    <cellStyle name="良い" xfId="56" xr:uid="{00000000-0005-0000-0000-000041000000}"/>
  </cellStyles>
  <dxfs count="16">
    <dxf>
      <font>
        <color rgb="FF9C6500"/>
      </font>
      <fill>
        <patternFill patternType="solid">
          <bgColor rgb="FFFFEB9C"/>
        </patternFill>
      </fill>
    </dxf>
    <dxf>
      <font>
        <color rgb="FF9C0006"/>
      </font>
      <fill>
        <patternFill patternType="solid">
          <bgColor rgb="FFFFC7CE"/>
        </patternFill>
      </fill>
    </dxf>
    <dxf>
      <font>
        <b/>
        <i val="0"/>
        <color theme="4"/>
      </font>
      <fill>
        <patternFill patternType="solid">
          <bgColor theme="4" tint="0.79998168889431442"/>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20"/>
      </font>
      <fill>
        <patternFill patternType="solid">
          <bgColor indexed="45"/>
        </patternFill>
      </fill>
    </dxf>
    <dxf>
      <font>
        <color indexed="60"/>
      </font>
      <fill>
        <patternFill patternType="solid">
          <bgColor indexed="43"/>
        </patternFill>
      </fill>
    </dxf>
    <dxf>
      <font>
        <color indexed="20"/>
      </font>
      <fill>
        <patternFill patternType="solid">
          <bgColor indexed="45"/>
        </patternFill>
      </fill>
    </dxf>
    <dxf>
      <font>
        <b/>
        <i val="0"/>
        <color indexed="62"/>
      </font>
      <fill>
        <patternFill patternType="solid">
          <bgColor indexed="31"/>
        </patternFill>
      </fill>
    </dxf>
  </dxfs>
  <tableStyles count="0" defaultTableStyle="TableStyleMedium2" defaultPivotStyle="PivotStyleLight16"/>
  <colors>
    <mruColors>
      <color rgb="FFFFC0A0"/>
      <color rgb="FFA0FFFF"/>
      <color rgb="FFCCFEFE"/>
      <color rgb="FFDAFFFF"/>
      <color rgb="FFE9FFFF"/>
      <color rgb="FFFFA0C0"/>
      <color rgb="FFFFA0FF"/>
      <color rgb="FFFF5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R$37" lockText="1" noThreeD="1"/>
</file>

<file path=xl/ctrlProps/ctrlProp35.xml><?xml version="1.0" encoding="utf-8"?>
<formControlPr xmlns="http://schemas.microsoft.com/office/spreadsheetml/2009/9/main" objectType="CheckBox" fmlaLink="$R$38" lockText="1" noThreeD="1"/>
</file>

<file path=xl/ctrlProps/ctrlProp36.xml><?xml version="1.0" encoding="utf-8"?>
<formControlPr xmlns="http://schemas.microsoft.com/office/spreadsheetml/2009/9/main" objectType="CheckBox" fmlaLink="$R$39" lockText="1" noThreeD="1"/>
</file>

<file path=xl/ctrlProps/ctrlProp37.xml><?xml version="1.0" encoding="utf-8"?>
<formControlPr xmlns="http://schemas.microsoft.com/office/spreadsheetml/2009/9/main" objectType="CheckBox" fmlaLink="$R$40" lockText="1" noThreeD="1"/>
</file>

<file path=xl/ctrlProps/ctrlProp38.xml><?xml version="1.0" encoding="utf-8"?>
<formControlPr xmlns="http://schemas.microsoft.com/office/spreadsheetml/2009/9/main" objectType="CheckBox" fmlaLink="$R$41" lockText="1" noThreeD="1"/>
</file>

<file path=xl/ctrlProps/ctrlProp39.xml><?xml version="1.0" encoding="utf-8"?>
<formControlPr xmlns="http://schemas.microsoft.com/office/spreadsheetml/2009/9/main" objectType="CheckBox" fmlaLink="$R$4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R$43" lockText="1" noThreeD="1"/>
</file>

<file path=xl/ctrlProps/ctrlProp41.xml><?xml version="1.0" encoding="utf-8"?>
<formControlPr xmlns="http://schemas.microsoft.com/office/spreadsheetml/2009/9/main" objectType="CheckBox" fmlaLink="$R$44" lockText="1" noThreeD="1"/>
</file>

<file path=xl/ctrlProps/ctrlProp42.xml><?xml version="1.0" encoding="utf-8"?>
<formControlPr xmlns="http://schemas.microsoft.com/office/spreadsheetml/2009/9/main" objectType="CheckBox" fmlaLink="$R$57" lockText="1" noThreeD="1"/>
</file>

<file path=xl/ctrlProps/ctrlProp43.xml><?xml version="1.0" encoding="utf-8"?>
<formControlPr xmlns="http://schemas.microsoft.com/office/spreadsheetml/2009/9/main" objectType="CheckBox" fmlaLink="$R$58" lockText="1" noThreeD="1"/>
</file>

<file path=xl/ctrlProps/ctrlProp44.xml><?xml version="1.0" encoding="utf-8"?>
<formControlPr xmlns="http://schemas.microsoft.com/office/spreadsheetml/2009/9/main" objectType="CheckBox" fmlaLink="$R$59" lockText="1" noThreeD="1"/>
</file>

<file path=xl/ctrlProps/ctrlProp45.xml><?xml version="1.0" encoding="utf-8"?>
<formControlPr xmlns="http://schemas.microsoft.com/office/spreadsheetml/2009/9/main" objectType="CheckBox" fmlaLink="$R$56"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708660</xdr:colOff>
          <xdr:row>17</xdr:row>
          <xdr:rowOff>198120</xdr:rowOff>
        </xdr:from>
        <xdr:to>
          <xdr:col>1</xdr:col>
          <xdr:colOff>1089660</xdr:colOff>
          <xdr:row>19</xdr:row>
          <xdr:rowOff>45720</xdr:rowOff>
        </xdr:to>
        <xdr:sp macro="" textlink="">
          <xdr:nvSpPr>
            <xdr:cNvPr id="55297" name="チェック 26"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693420</xdr:colOff>
          <xdr:row>19</xdr:row>
          <xdr:rowOff>0</xdr:rowOff>
        </xdr:from>
        <xdr:to>
          <xdr:col>1</xdr:col>
          <xdr:colOff>1089660</xdr:colOff>
          <xdr:row>19</xdr:row>
          <xdr:rowOff>449580</xdr:rowOff>
        </xdr:to>
        <xdr:sp macro="" textlink="">
          <xdr:nvSpPr>
            <xdr:cNvPr id="55298" name="チェック 27"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19</xdr:row>
          <xdr:rowOff>381000</xdr:rowOff>
        </xdr:from>
        <xdr:to>
          <xdr:col>1</xdr:col>
          <xdr:colOff>1059180</xdr:colOff>
          <xdr:row>21</xdr:row>
          <xdr:rowOff>106680</xdr:rowOff>
        </xdr:to>
        <xdr:sp macro="" textlink="">
          <xdr:nvSpPr>
            <xdr:cNvPr id="55299" name="チェック 28"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20</xdr:row>
          <xdr:rowOff>198120</xdr:rowOff>
        </xdr:from>
        <xdr:to>
          <xdr:col>1</xdr:col>
          <xdr:colOff>1059180</xdr:colOff>
          <xdr:row>22</xdr:row>
          <xdr:rowOff>83820</xdr:rowOff>
        </xdr:to>
        <xdr:sp macro="" textlink="">
          <xdr:nvSpPr>
            <xdr:cNvPr id="55300" name="チェック 29" hidden="1">
              <a:extLst>
                <a:ext uri="{63B3BB69-23CF-44E3-9099-C40C66FF867C}">
                  <a14:compatExt spid="_x0000_s55300"/>
                </a:ext>
                <a:ext uri="{FF2B5EF4-FFF2-40B4-BE49-F238E27FC236}">
                  <a16:creationId xmlns:a16="http://schemas.microsoft.com/office/drawing/2014/main" id="{00000000-0008-0000-01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88</xdr:row>
      <xdr:rowOff>0</xdr:rowOff>
    </xdr:from>
    <xdr:to>
      <xdr:col>4</xdr:col>
      <xdr:colOff>540385</xdr:colOff>
      <xdr:row>90</xdr:row>
      <xdr:rowOff>191135</xdr:rowOff>
    </xdr:to>
    <xdr:sp macro="" textlink="">
      <xdr:nvSpPr>
        <xdr:cNvPr id="2" name="テキスト ボックス 82">
          <a:extLst>
            <a:ext uri="{FF2B5EF4-FFF2-40B4-BE49-F238E27FC236}">
              <a16:creationId xmlns:a16="http://schemas.microsoft.com/office/drawing/2014/main" id="{00000000-0008-0000-0100-000002000000}"/>
            </a:ext>
          </a:extLst>
        </xdr:cNvPr>
        <xdr:cNvSpPr txBox="1">
          <a:spLocks noChangeArrowheads="1"/>
        </xdr:cNvSpPr>
      </xdr:nvSpPr>
      <xdr:spPr>
        <a:xfrm>
          <a:off x="392430" y="30227270"/>
          <a:ext cx="5420360" cy="648335"/>
        </a:xfrm>
        <a:prstGeom prst="rect">
          <a:avLst/>
        </a:prstGeom>
        <a:noFill/>
        <a:ln>
          <a:miter/>
        </a:ln>
      </xdr:spPr>
      <xdr:txBody>
        <a:bodyPr vertOverflow="clip" horzOverflow="overflow" wrap="square" lIns="17462" tIns="4762" rIns="4762" bIns="4762" anchor="t" upright="1"/>
        <a:lstStyle/>
        <a:p>
          <a:pPr algn="l">
            <a:lnSpc>
              <a:spcPts val="138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※1</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入眠起床支援、利用者とのコミュニケーション、訴えの把握、日常生活の支援</a:t>
          </a:r>
        </a:p>
        <a:p>
          <a:pPr algn="l">
            <a:lnSpc>
              <a:spcPts val="138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※2</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徘徊、不潔行為、昼夜逆転等に対する対応等</a:t>
          </a:r>
        </a:p>
        <a:p>
          <a:pPr algn="l">
            <a:lnSpc>
              <a:spcPts val="138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※3</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利用者に関する記録等の作成、勤務票等の作成、申し送り、文書検索等</a:t>
          </a:r>
        </a:p>
      </xdr:txBody>
    </xdr:sp>
    <xdr:clientData/>
  </xdr:twoCellAnchor>
  <mc:AlternateContent xmlns:mc="http://schemas.openxmlformats.org/markup-compatibility/2006">
    <mc:Choice xmlns:a14="http://schemas.microsoft.com/office/drawing/2010/main" Requires="a14">
      <xdr:twoCellAnchor>
        <xdr:from>
          <xdr:col>2</xdr:col>
          <xdr:colOff>858520</xdr:colOff>
          <xdr:row>34</xdr:row>
          <xdr:rowOff>10160</xdr:rowOff>
        </xdr:from>
        <xdr:to>
          <xdr:col>2</xdr:col>
          <xdr:colOff>1176020</xdr:colOff>
          <xdr:row>36</xdr:row>
          <xdr:rowOff>0</xdr:rowOff>
        </xdr:to>
        <xdr:grpSp>
          <xdr:nvGrpSpPr>
            <xdr:cNvPr id="4" name="グループ化 35">
              <a:extLst>
                <a:ext uri="{FF2B5EF4-FFF2-40B4-BE49-F238E27FC236}">
                  <a16:creationId xmlns:a16="http://schemas.microsoft.com/office/drawing/2014/main" id="{00000000-0008-0000-0100-000004000000}"/>
                </a:ext>
              </a:extLst>
            </xdr:cNvPr>
            <xdr:cNvGrpSpPr/>
          </xdr:nvGrpSpPr>
          <xdr:grpSpPr>
            <a:xfrm>
              <a:off x="2839720" y="12789989"/>
              <a:ext cx="317500" cy="838925"/>
              <a:chOff x="1047750" y="8220035"/>
              <a:chExt cx="247650" cy="485767"/>
            </a:xfrm>
          </xdr:grpSpPr>
          <xdr:sp macro="" textlink="">
            <xdr:nvSpPr>
              <xdr:cNvPr id="55303" name="チェック 162" hidden="1">
                <a:extLst>
                  <a:ext uri="{63B3BB69-23CF-44E3-9099-C40C66FF867C}">
                    <a14:compatExt spid="_x0000_s55303"/>
                  </a:ext>
                  <a:ext uri="{FF2B5EF4-FFF2-40B4-BE49-F238E27FC236}">
                    <a16:creationId xmlns:a16="http://schemas.microsoft.com/office/drawing/2014/main" id="{00000000-0008-0000-0100-000007D80000}"/>
                  </a:ext>
                </a:extLst>
              </xdr:cNvPr>
              <xdr:cNvSpPr/>
            </xdr:nvSpPr>
            <xdr:spPr bwMode="auto">
              <a:xfrm>
                <a:off x="1047750" y="822003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4" name="チェック 163" hidden="1">
                <a:extLst>
                  <a:ext uri="{63B3BB69-23CF-44E3-9099-C40C66FF867C}">
                    <a14:compatExt spid="_x0000_s55304"/>
                  </a:ext>
                  <a:ext uri="{FF2B5EF4-FFF2-40B4-BE49-F238E27FC236}">
                    <a16:creationId xmlns:a16="http://schemas.microsoft.com/office/drawing/2014/main" id="{00000000-0008-0000-0100-000008D80000}"/>
                  </a:ext>
                </a:extLst>
              </xdr:cNvPr>
              <xdr:cNvSpPr/>
            </xdr:nvSpPr>
            <xdr:spPr bwMode="auto">
              <a:xfrm>
                <a:off x="1047750" y="8458152"/>
                <a:ext cx="247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514985</xdr:colOff>
          <xdr:row>34</xdr:row>
          <xdr:rowOff>0</xdr:rowOff>
        </xdr:from>
        <xdr:to>
          <xdr:col>4</xdr:col>
          <xdr:colOff>763270</xdr:colOff>
          <xdr:row>36</xdr:row>
          <xdr:rowOff>0</xdr:rowOff>
        </xdr:to>
        <xdr:grpSp>
          <xdr:nvGrpSpPr>
            <xdr:cNvPr id="6" name="グループ化 43">
              <a:extLst>
                <a:ext uri="{FF2B5EF4-FFF2-40B4-BE49-F238E27FC236}">
                  <a16:creationId xmlns:a16="http://schemas.microsoft.com/office/drawing/2014/main" id="{00000000-0008-0000-0100-000006000000}"/>
                </a:ext>
              </a:extLst>
            </xdr:cNvPr>
            <xdr:cNvGrpSpPr/>
          </xdr:nvGrpSpPr>
          <xdr:grpSpPr>
            <a:xfrm>
              <a:off x="5707471" y="12779829"/>
              <a:ext cx="248285" cy="849085"/>
              <a:chOff x="3981450" y="8229656"/>
              <a:chExt cx="247650" cy="476186"/>
            </a:xfrm>
          </xdr:grpSpPr>
          <xdr:sp macro="" textlink="">
            <xdr:nvSpPr>
              <xdr:cNvPr id="55306" name="チェック 164" hidden="1">
                <a:extLst>
                  <a:ext uri="{63B3BB69-23CF-44E3-9099-C40C66FF867C}">
                    <a14:compatExt spid="_x0000_s55306"/>
                  </a:ext>
                  <a:ext uri="{FF2B5EF4-FFF2-40B4-BE49-F238E27FC236}">
                    <a16:creationId xmlns:a16="http://schemas.microsoft.com/office/drawing/2014/main" id="{00000000-0008-0000-0100-00000AD80000}"/>
                  </a:ext>
                </a:extLst>
              </xdr:cNvPr>
              <xdr:cNvSpPr/>
            </xdr:nvSpPr>
            <xdr:spPr bwMode="auto">
              <a:xfrm>
                <a:off x="3981450" y="8458192"/>
                <a:ext cx="247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7" name="チェック 165" hidden="1">
                <a:extLst>
                  <a:ext uri="{63B3BB69-23CF-44E3-9099-C40C66FF867C}">
                    <a14:compatExt spid="_x0000_s55307"/>
                  </a:ext>
                  <a:ext uri="{FF2B5EF4-FFF2-40B4-BE49-F238E27FC236}">
                    <a16:creationId xmlns:a16="http://schemas.microsoft.com/office/drawing/2014/main" id="{00000000-0008-0000-0100-00000BD80000}"/>
                  </a:ext>
                </a:extLst>
              </xdr:cNvPr>
              <xdr:cNvSpPr/>
            </xdr:nvSpPr>
            <xdr:spPr bwMode="auto">
              <a:xfrm>
                <a:off x="3981450" y="8229656"/>
                <a:ext cx="247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34</xdr:row>
          <xdr:rowOff>83820</xdr:rowOff>
        </xdr:from>
        <xdr:to>
          <xdr:col>6</xdr:col>
          <xdr:colOff>937260</xdr:colOff>
          <xdr:row>34</xdr:row>
          <xdr:rowOff>327660</xdr:rowOff>
        </xdr:to>
        <xdr:sp macro="" textlink="">
          <xdr:nvSpPr>
            <xdr:cNvPr id="55308" name="チェック 166" hidden="1">
              <a:extLst>
                <a:ext uri="{63B3BB69-23CF-44E3-9099-C40C66FF867C}">
                  <a14:compatExt spid="_x0000_s55308"/>
                </a:ext>
                <a:ext uri="{FF2B5EF4-FFF2-40B4-BE49-F238E27FC236}">
                  <a16:creationId xmlns:a16="http://schemas.microsoft.com/office/drawing/2014/main" id="{00000000-0008-0000-01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120015</xdr:colOff>
          <xdr:row>47</xdr:row>
          <xdr:rowOff>0</xdr:rowOff>
        </xdr:from>
        <xdr:to>
          <xdr:col>1</xdr:col>
          <xdr:colOff>437515</xdr:colOff>
          <xdr:row>48</xdr:row>
          <xdr:rowOff>410845</xdr:rowOff>
        </xdr:to>
        <xdr:grpSp>
          <xdr:nvGrpSpPr>
            <xdr:cNvPr id="8" name="グループ化 35">
              <a:extLst>
                <a:ext uri="{FF2B5EF4-FFF2-40B4-BE49-F238E27FC236}">
                  <a16:creationId xmlns:a16="http://schemas.microsoft.com/office/drawing/2014/main" id="{00000000-0008-0000-0100-000008000000}"/>
                </a:ext>
              </a:extLst>
            </xdr:cNvPr>
            <xdr:cNvGrpSpPr/>
          </xdr:nvGrpSpPr>
          <xdr:grpSpPr>
            <a:xfrm>
              <a:off x="511901" y="17798143"/>
              <a:ext cx="317500" cy="835388"/>
              <a:chOff x="1047750" y="8220044"/>
              <a:chExt cx="247650" cy="485750"/>
            </a:xfrm>
          </xdr:grpSpPr>
          <xdr:sp macro="" textlink="">
            <xdr:nvSpPr>
              <xdr:cNvPr id="55310" name="チェック 177" hidden="1">
                <a:extLst>
                  <a:ext uri="{63B3BB69-23CF-44E3-9099-C40C66FF867C}">
                    <a14:compatExt spid="_x0000_s55310"/>
                  </a:ext>
                  <a:ext uri="{FF2B5EF4-FFF2-40B4-BE49-F238E27FC236}">
                    <a16:creationId xmlns:a16="http://schemas.microsoft.com/office/drawing/2014/main" id="{00000000-0008-0000-0100-00000ED80000}"/>
                  </a:ext>
                </a:extLst>
              </xdr:cNvPr>
              <xdr:cNvSpPr/>
            </xdr:nvSpPr>
            <xdr:spPr bwMode="auto">
              <a:xfrm>
                <a:off x="1047750" y="8220044"/>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チェック 178" hidden="1">
                <a:extLst>
                  <a:ext uri="{63B3BB69-23CF-44E3-9099-C40C66FF867C}">
                    <a14:compatExt spid="_x0000_s55311"/>
                  </a:ext>
                  <a:ext uri="{FF2B5EF4-FFF2-40B4-BE49-F238E27FC236}">
                    <a16:creationId xmlns:a16="http://schemas.microsoft.com/office/drawing/2014/main" id="{00000000-0008-0000-0100-00000FD80000}"/>
                  </a:ext>
                </a:extLst>
              </xdr:cNvPr>
              <xdr:cNvSpPr/>
            </xdr:nvSpPr>
            <xdr:spPr bwMode="auto">
              <a:xfrm>
                <a:off x="1047750" y="8458144"/>
                <a:ext cx="247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102870</xdr:colOff>
          <xdr:row>49</xdr:row>
          <xdr:rowOff>19685</xdr:rowOff>
        </xdr:from>
        <xdr:to>
          <xdr:col>1</xdr:col>
          <xdr:colOff>419735</xdr:colOff>
          <xdr:row>51</xdr:row>
          <xdr:rowOff>10160</xdr:rowOff>
        </xdr:to>
        <xdr:grpSp>
          <xdr:nvGrpSpPr>
            <xdr:cNvPr id="10" name="グループ化 35">
              <a:extLst>
                <a:ext uri="{FF2B5EF4-FFF2-40B4-BE49-F238E27FC236}">
                  <a16:creationId xmlns:a16="http://schemas.microsoft.com/office/drawing/2014/main" id="{00000000-0008-0000-0100-00000A000000}"/>
                </a:ext>
              </a:extLst>
            </xdr:cNvPr>
            <xdr:cNvGrpSpPr/>
          </xdr:nvGrpSpPr>
          <xdr:grpSpPr>
            <a:xfrm>
              <a:off x="494756" y="18666914"/>
              <a:ext cx="316865" cy="839560"/>
              <a:chOff x="1047750" y="8220031"/>
              <a:chExt cx="247650" cy="485822"/>
            </a:xfrm>
          </xdr:grpSpPr>
          <xdr:sp macro="" textlink="">
            <xdr:nvSpPr>
              <xdr:cNvPr id="55313" name="チェック 179" hidden="1">
                <a:extLst>
                  <a:ext uri="{63B3BB69-23CF-44E3-9099-C40C66FF867C}">
                    <a14:compatExt spid="_x0000_s55313"/>
                  </a:ext>
                  <a:ext uri="{FF2B5EF4-FFF2-40B4-BE49-F238E27FC236}">
                    <a16:creationId xmlns:a16="http://schemas.microsoft.com/office/drawing/2014/main" id="{00000000-0008-0000-0100-000011D80000}"/>
                  </a:ext>
                </a:extLst>
              </xdr:cNvPr>
              <xdr:cNvSpPr/>
            </xdr:nvSpPr>
            <xdr:spPr bwMode="auto">
              <a:xfrm>
                <a:off x="1047750" y="8220031"/>
                <a:ext cx="247650" cy="2571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0" hidden="1">
                <a:extLst>
                  <a:ext uri="{63B3BB69-23CF-44E3-9099-C40C66FF867C}">
                    <a14:compatExt spid="_x0000_s55314"/>
                  </a:ext>
                  <a:ext uri="{FF2B5EF4-FFF2-40B4-BE49-F238E27FC236}">
                    <a16:creationId xmlns:a16="http://schemas.microsoft.com/office/drawing/2014/main" id="{00000000-0008-0000-0100-000012D80000}"/>
                  </a:ext>
                </a:extLst>
              </xdr:cNvPr>
              <xdr:cNvSpPr/>
            </xdr:nvSpPr>
            <xdr:spPr bwMode="auto">
              <a:xfrm>
                <a:off x="1047750" y="8458203"/>
                <a:ext cx="247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60325</xdr:colOff>
          <xdr:row>47</xdr:row>
          <xdr:rowOff>27940</xdr:rowOff>
        </xdr:from>
        <xdr:to>
          <xdr:col>3</xdr:col>
          <xdr:colOff>378460</xdr:colOff>
          <xdr:row>49</xdr:row>
          <xdr:rowOff>19685</xdr:rowOff>
        </xdr:to>
        <xdr:grpSp>
          <xdr:nvGrpSpPr>
            <xdr:cNvPr id="12" name="グループ化 35">
              <a:extLst>
                <a:ext uri="{FF2B5EF4-FFF2-40B4-BE49-F238E27FC236}">
                  <a16:creationId xmlns:a16="http://schemas.microsoft.com/office/drawing/2014/main" id="{00000000-0008-0000-0100-00000C000000}"/>
                </a:ext>
              </a:extLst>
            </xdr:cNvPr>
            <xdr:cNvGrpSpPr/>
          </xdr:nvGrpSpPr>
          <xdr:grpSpPr>
            <a:xfrm>
              <a:off x="3881211" y="17826083"/>
              <a:ext cx="318135" cy="840831"/>
              <a:chOff x="1047750" y="8219884"/>
              <a:chExt cx="247650" cy="485722"/>
            </a:xfrm>
          </xdr:grpSpPr>
          <xdr:sp macro="" textlink="">
            <xdr:nvSpPr>
              <xdr:cNvPr id="55316" name="チェック 181" hidden="1">
                <a:extLst>
                  <a:ext uri="{63B3BB69-23CF-44E3-9099-C40C66FF867C}">
                    <a14:compatExt spid="_x0000_s55316"/>
                  </a:ext>
                  <a:ext uri="{FF2B5EF4-FFF2-40B4-BE49-F238E27FC236}">
                    <a16:creationId xmlns:a16="http://schemas.microsoft.com/office/drawing/2014/main" id="{00000000-0008-0000-0100-000014D80000}"/>
                  </a:ext>
                </a:extLst>
              </xdr:cNvPr>
              <xdr:cNvSpPr/>
            </xdr:nvSpPr>
            <xdr:spPr bwMode="auto">
              <a:xfrm>
                <a:off x="1047750" y="8219884"/>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182" hidden="1">
                <a:extLst>
                  <a:ext uri="{63B3BB69-23CF-44E3-9099-C40C66FF867C}">
                    <a14:compatExt spid="_x0000_s55317"/>
                  </a:ext>
                  <a:ext uri="{FF2B5EF4-FFF2-40B4-BE49-F238E27FC236}">
                    <a16:creationId xmlns:a16="http://schemas.microsoft.com/office/drawing/2014/main" id="{00000000-0008-0000-0100-000015D80000}"/>
                  </a:ext>
                </a:extLst>
              </xdr:cNvPr>
              <xdr:cNvSpPr/>
            </xdr:nvSpPr>
            <xdr:spPr bwMode="auto">
              <a:xfrm>
                <a:off x="1047750" y="8457956"/>
                <a:ext cx="247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49</xdr:row>
          <xdr:rowOff>7620</xdr:rowOff>
        </xdr:from>
        <xdr:to>
          <xdr:col>3</xdr:col>
          <xdr:colOff>403860</xdr:colOff>
          <xdr:row>50</xdr:row>
          <xdr:rowOff>30480</xdr:rowOff>
        </xdr:to>
        <xdr:sp macro="" textlink="">
          <xdr:nvSpPr>
            <xdr:cNvPr id="55318" name="チェック 183" hidden="1">
              <a:extLst>
                <a:ext uri="{63B3BB69-23CF-44E3-9099-C40C66FF867C}">
                  <a14:compatExt spid="_x0000_s55318"/>
                </a:ext>
                <a:ext uri="{FF2B5EF4-FFF2-40B4-BE49-F238E27FC236}">
                  <a16:creationId xmlns:a16="http://schemas.microsoft.com/office/drawing/2014/main" id="{00000000-0008-0000-0100-00001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111760</xdr:colOff>
          <xdr:row>46</xdr:row>
          <xdr:rowOff>295910</xdr:rowOff>
        </xdr:from>
        <xdr:to>
          <xdr:col>6</xdr:col>
          <xdr:colOff>437515</xdr:colOff>
          <xdr:row>49</xdr:row>
          <xdr:rowOff>10160</xdr:rowOff>
        </xdr:to>
        <xdr:grpSp>
          <xdr:nvGrpSpPr>
            <xdr:cNvPr id="14" name="グループ化 35">
              <a:extLst>
                <a:ext uri="{FF2B5EF4-FFF2-40B4-BE49-F238E27FC236}">
                  <a16:creationId xmlns:a16="http://schemas.microsoft.com/office/drawing/2014/main" id="{00000000-0008-0000-0100-00000E000000}"/>
                </a:ext>
              </a:extLst>
            </xdr:cNvPr>
            <xdr:cNvGrpSpPr/>
          </xdr:nvGrpSpPr>
          <xdr:grpSpPr>
            <a:xfrm>
              <a:off x="8907417" y="17669510"/>
              <a:ext cx="325755" cy="987879"/>
              <a:chOff x="1042895" y="8137833"/>
              <a:chExt cx="252507" cy="567994"/>
            </a:xfrm>
          </xdr:grpSpPr>
          <xdr:sp macro="" textlink="">
            <xdr:nvSpPr>
              <xdr:cNvPr id="55320" name="チェック 369" hidden="1">
                <a:extLst>
                  <a:ext uri="{63B3BB69-23CF-44E3-9099-C40C66FF867C}">
                    <a14:compatExt spid="_x0000_s55320"/>
                  </a:ext>
                  <a:ext uri="{FF2B5EF4-FFF2-40B4-BE49-F238E27FC236}">
                    <a16:creationId xmlns:a16="http://schemas.microsoft.com/office/drawing/2014/main" id="{00000000-0008-0000-0100-000018D80000}"/>
                  </a:ext>
                </a:extLst>
              </xdr:cNvPr>
              <xdr:cNvSpPr/>
            </xdr:nvSpPr>
            <xdr:spPr bwMode="auto">
              <a:xfrm>
                <a:off x="1042895" y="8137833"/>
                <a:ext cx="2476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1" name="チェック 370" hidden="1">
                <a:extLst>
                  <a:ext uri="{63B3BB69-23CF-44E3-9099-C40C66FF867C}">
                    <a14:compatExt spid="_x0000_s55321"/>
                  </a:ext>
                  <a:ext uri="{FF2B5EF4-FFF2-40B4-BE49-F238E27FC236}">
                    <a16:creationId xmlns:a16="http://schemas.microsoft.com/office/drawing/2014/main" id="{00000000-0008-0000-0100-000019D80000}"/>
                  </a:ext>
                </a:extLst>
              </xdr:cNvPr>
              <xdr:cNvSpPr/>
            </xdr:nvSpPr>
            <xdr:spPr bwMode="auto">
              <a:xfrm>
                <a:off x="1047752" y="8458177"/>
                <a:ext cx="247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136525</xdr:colOff>
          <xdr:row>48</xdr:row>
          <xdr:rowOff>410845</xdr:rowOff>
        </xdr:from>
        <xdr:to>
          <xdr:col>6</xdr:col>
          <xdr:colOff>454660</xdr:colOff>
          <xdr:row>50</xdr:row>
          <xdr:rowOff>401320</xdr:rowOff>
        </xdr:to>
        <xdr:grpSp>
          <xdr:nvGrpSpPr>
            <xdr:cNvPr id="16" name="グループ化 35">
              <a:extLst>
                <a:ext uri="{FF2B5EF4-FFF2-40B4-BE49-F238E27FC236}">
                  <a16:creationId xmlns:a16="http://schemas.microsoft.com/office/drawing/2014/main" id="{00000000-0008-0000-0100-000010000000}"/>
                </a:ext>
              </a:extLst>
            </xdr:cNvPr>
            <xdr:cNvGrpSpPr/>
          </xdr:nvGrpSpPr>
          <xdr:grpSpPr>
            <a:xfrm>
              <a:off x="8932182" y="18633531"/>
              <a:ext cx="318135" cy="839560"/>
              <a:chOff x="1047750" y="8219964"/>
              <a:chExt cx="247650" cy="485857"/>
            </a:xfrm>
          </xdr:grpSpPr>
          <xdr:sp macro="" textlink="">
            <xdr:nvSpPr>
              <xdr:cNvPr id="55323" name="チェック 371" hidden="1">
                <a:extLst>
                  <a:ext uri="{63B3BB69-23CF-44E3-9099-C40C66FF867C}">
                    <a14:compatExt spid="_x0000_s55323"/>
                  </a:ext>
                  <a:ext uri="{FF2B5EF4-FFF2-40B4-BE49-F238E27FC236}">
                    <a16:creationId xmlns:a16="http://schemas.microsoft.com/office/drawing/2014/main" id="{00000000-0008-0000-0100-00001BD80000}"/>
                  </a:ext>
                </a:extLst>
              </xdr:cNvPr>
              <xdr:cNvSpPr/>
            </xdr:nvSpPr>
            <xdr:spPr bwMode="auto">
              <a:xfrm>
                <a:off x="1047750" y="8219964"/>
                <a:ext cx="247650" cy="2571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4" name="チェック 372" hidden="1">
                <a:extLst>
                  <a:ext uri="{63B3BB69-23CF-44E3-9099-C40C66FF867C}">
                    <a14:compatExt spid="_x0000_s55324"/>
                  </a:ext>
                  <a:ext uri="{FF2B5EF4-FFF2-40B4-BE49-F238E27FC236}">
                    <a16:creationId xmlns:a16="http://schemas.microsoft.com/office/drawing/2014/main" id="{00000000-0008-0000-0100-00001CD80000}"/>
                  </a:ext>
                </a:extLst>
              </xdr:cNvPr>
              <xdr:cNvSpPr/>
            </xdr:nvSpPr>
            <xdr:spPr bwMode="auto">
              <a:xfrm>
                <a:off x="1047750" y="8458171"/>
                <a:ext cx="247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43815</xdr:colOff>
          <xdr:row>48</xdr:row>
          <xdr:rowOff>0</xdr:rowOff>
        </xdr:from>
        <xdr:to>
          <xdr:col>8</xdr:col>
          <xdr:colOff>360045</xdr:colOff>
          <xdr:row>49</xdr:row>
          <xdr:rowOff>410845</xdr:rowOff>
        </xdr:to>
        <xdr:grpSp>
          <xdr:nvGrpSpPr>
            <xdr:cNvPr id="18" name="グループ化 35">
              <a:extLst>
                <a:ext uri="{FF2B5EF4-FFF2-40B4-BE49-F238E27FC236}">
                  <a16:creationId xmlns:a16="http://schemas.microsoft.com/office/drawing/2014/main" id="{00000000-0008-0000-0100-000012000000}"/>
                </a:ext>
              </a:extLst>
            </xdr:cNvPr>
            <xdr:cNvGrpSpPr/>
          </xdr:nvGrpSpPr>
          <xdr:grpSpPr>
            <a:xfrm>
              <a:off x="12366444" y="18222686"/>
              <a:ext cx="316230" cy="835388"/>
              <a:chOff x="1047750" y="8220039"/>
              <a:chExt cx="247650" cy="485739"/>
            </a:xfrm>
          </xdr:grpSpPr>
          <xdr:sp macro="" textlink="">
            <xdr:nvSpPr>
              <xdr:cNvPr id="55326" name="チェック 373" hidden="1">
                <a:extLst>
                  <a:ext uri="{63B3BB69-23CF-44E3-9099-C40C66FF867C}">
                    <a14:compatExt spid="_x0000_s55326"/>
                  </a:ext>
                  <a:ext uri="{FF2B5EF4-FFF2-40B4-BE49-F238E27FC236}">
                    <a16:creationId xmlns:a16="http://schemas.microsoft.com/office/drawing/2014/main" id="{00000000-0008-0000-0100-00001ED80000}"/>
                  </a:ext>
                </a:extLst>
              </xdr:cNvPr>
              <xdr:cNvSpPr/>
            </xdr:nvSpPr>
            <xdr:spPr bwMode="auto">
              <a:xfrm>
                <a:off x="1047750" y="8220039"/>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7" name="チェック 374" hidden="1">
                <a:extLst>
                  <a:ext uri="{63B3BB69-23CF-44E3-9099-C40C66FF867C}">
                    <a14:compatExt spid="_x0000_s55327"/>
                  </a:ext>
                  <a:ext uri="{FF2B5EF4-FFF2-40B4-BE49-F238E27FC236}">
                    <a16:creationId xmlns:a16="http://schemas.microsoft.com/office/drawing/2014/main" id="{00000000-0008-0000-0100-00001FD80000}"/>
                  </a:ext>
                </a:extLst>
              </xdr:cNvPr>
              <xdr:cNvSpPr/>
            </xdr:nvSpPr>
            <xdr:spPr bwMode="auto">
              <a:xfrm>
                <a:off x="1047750" y="8458128"/>
                <a:ext cx="247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49</xdr:row>
          <xdr:rowOff>411480</xdr:rowOff>
        </xdr:from>
        <xdr:to>
          <xdr:col>8</xdr:col>
          <xdr:colOff>373380</xdr:colOff>
          <xdr:row>51</xdr:row>
          <xdr:rowOff>7620</xdr:rowOff>
        </xdr:to>
        <xdr:sp macro="" textlink="">
          <xdr:nvSpPr>
            <xdr:cNvPr id="55328" name="チェック 375" hidden="1">
              <a:extLst>
                <a:ext uri="{63B3BB69-23CF-44E3-9099-C40C66FF867C}">
                  <a14:compatExt spid="_x0000_s55328"/>
                </a:ext>
                <a:ext uri="{FF2B5EF4-FFF2-40B4-BE49-F238E27FC236}">
                  <a16:creationId xmlns:a16="http://schemas.microsoft.com/office/drawing/2014/main" id="{00000000-0008-0000-0100-00002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35</xdr:row>
          <xdr:rowOff>83820</xdr:rowOff>
        </xdr:from>
        <xdr:to>
          <xdr:col>6</xdr:col>
          <xdr:colOff>937260</xdr:colOff>
          <xdr:row>35</xdr:row>
          <xdr:rowOff>327660</xdr:rowOff>
        </xdr:to>
        <xdr:sp macro="" textlink="">
          <xdr:nvSpPr>
            <xdr:cNvPr id="55330" name="チェック 166" hidden="1">
              <a:extLst>
                <a:ext uri="{63B3BB69-23CF-44E3-9099-C40C66FF867C}">
                  <a14:compatExt spid="_x0000_s55330"/>
                </a:ext>
                <a:ext uri="{FF2B5EF4-FFF2-40B4-BE49-F238E27FC236}">
                  <a16:creationId xmlns:a16="http://schemas.microsoft.com/office/drawing/2014/main" id="{00000000-0008-0000-0100-00002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693420</xdr:colOff>
          <xdr:row>35</xdr:row>
          <xdr:rowOff>83820</xdr:rowOff>
        </xdr:from>
        <xdr:to>
          <xdr:col>8</xdr:col>
          <xdr:colOff>937260</xdr:colOff>
          <xdr:row>35</xdr:row>
          <xdr:rowOff>327660</xdr:rowOff>
        </xdr:to>
        <xdr:sp macro="" textlink="">
          <xdr:nvSpPr>
            <xdr:cNvPr id="55331" name="チェック 166" hidden="1">
              <a:extLst>
                <a:ext uri="{63B3BB69-23CF-44E3-9099-C40C66FF867C}">
                  <a14:compatExt spid="_x0000_s55331"/>
                </a:ext>
                <a:ext uri="{FF2B5EF4-FFF2-40B4-BE49-F238E27FC236}">
                  <a16:creationId xmlns:a16="http://schemas.microsoft.com/office/drawing/2014/main" id="{00000000-0008-0000-0100-00002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xdr:colOff>
          <xdr:row>34</xdr:row>
          <xdr:rowOff>160020</xdr:rowOff>
        </xdr:from>
        <xdr:to>
          <xdr:col>2</xdr:col>
          <xdr:colOff>266700</xdr:colOff>
          <xdr:row>37</xdr:row>
          <xdr:rowOff>114300</xdr:rowOff>
        </xdr:to>
        <xdr:sp macro="" textlink="">
          <xdr:nvSpPr>
            <xdr:cNvPr id="79873" name="チェック 1" hidden="1">
              <a:extLst>
                <a:ext uri="{63B3BB69-23CF-44E3-9099-C40C66FF867C}">
                  <a14:compatExt spid="_x0000_s79873"/>
                </a:ext>
                <a:ext uri="{FF2B5EF4-FFF2-40B4-BE49-F238E27FC236}">
                  <a16:creationId xmlns:a16="http://schemas.microsoft.com/office/drawing/2014/main" id="{00000000-0008-0000-04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1699260</xdr:colOff>
          <xdr:row>37</xdr:row>
          <xdr:rowOff>0</xdr:rowOff>
        </xdr:from>
        <xdr:to>
          <xdr:col>3</xdr:col>
          <xdr:colOff>91440</xdr:colOff>
          <xdr:row>38</xdr:row>
          <xdr:rowOff>53340</xdr:rowOff>
        </xdr:to>
        <xdr:sp macro="" textlink="">
          <xdr:nvSpPr>
            <xdr:cNvPr id="79874" name="チェック 2" hidden="1">
              <a:extLst>
                <a:ext uri="{63B3BB69-23CF-44E3-9099-C40C66FF867C}">
                  <a14:compatExt spid="_x0000_s79874"/>
                </a:ext>
                <a:ext uri="{FF2B5EF4-FFF2-40B4-BE49-F238E27FC236}">
                  <a16:creationId xmlns:a16="http://schemas.microsoft.com/office/drawing/2014/main" id="{00000000-0008-0000-04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1699260</xdr:colOff>
          <xdr:row>35</xdr:row>
          <xdr:rowOff>0</xdr:rowOff>
        </xdr:from>
        <xdr:to>
          <xdr:col>3</xdr:col>
          <xdr:colOff>91440</xdr:colOff>
          <xdr:row>37</xdr:row>
          <xdr:rowOff>38100</xdr:rowOff>
        </xdr:to>
        <xdr:sp macro="" textlink="">
          <xdr:nvSpPr>
            <xdr:cNvPr id="79875" name="チェック 3" hidden="1">
              <a:extLst>
                <a:ext uri="{63B3BB69-23CF-44E3-9099-C40C66FF867C}">
                  <a14:compatExt spid="_x0000_s79875"/>
                </a:ext>
                <a:ext uri="{FF2B5EF4-FFF2-40B4-BE49-F238E27FC236}">
                  <a16:creationId xmlns:a16="http://schemas.microsoft.com/office/drawing/2014/main" id="{00000000-0008-0000-04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0</xdr:rowOff>
        </xdr:from>
        <xdr:to>
          <xdr:col>1</xdr:col>
          <xdr:colOff>259080</xdr:colOff>
          <xdr:row>19</xdr:row>
          <xdr:rowOff>60960</xdr:rowOff>
        </xdr:to>
        <xdr:sp macro="" textlink="">
          <xdr:nvSpPr>
            <xdr:cNvPr id="79876" name="チェック 4" hidden="1">
              <a:extLst>
                <a:ext uri="{63B3BB69-23CF-44E3-9099-C40C66FF867C}">
                  <a14:compatExt spid="_x0000_s79876"/>
                </a:ext>
                <a:ext uri="{FF2B5EF4-FFF2-40B4-BE49-F238E27FC236}">
                  <a16:creationId xmlns:a16="http://schemas.microsoft.com/office/drawing/2014/main" id="{00000000-0008-0000-04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373380</xdr:rowOff>
        </xdr:from>
        <xdr:to>
          <xdr:col>1</xdr:col>
          <xdr:colOff>266700</xdr:colOff>
          <xdr:row>20</xdr:row>
          <xdr:rowOff>15240</xdr:rowOff>
        </xdr:to>
        <xdr:sp macro="" textlink="">
          <xdr:nvSpPr>
            <xdr:cNvPr id="79877" name="チェック 5" hidden="1">
              <a:extLst>
                <a:ext uri="{63B3BB69-23CF-44E3-9099-C40C66FF867C}">
                  <a14:compatExt spid="_x0000_s79877"/>
                </a:ext>
                <a:ext uri="{FF2B5EF4-FFF2-40B4-BE49-F238E27FC236}">
                  <a16:creationId xmlns:a16="http://schemas.microsoft.com/office/drawing/2014/main" id="{00000000-0008-0000-04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19</xdr:row>
          <xdr:rowOff>381000</xdr:rowOff>
        </xdr:from>
        <xdr:to>
          <xdr:col>1</xdr:col>
          <xdr:colOff>259080</xdr:colOff>
          <xdr:row>21</xdr:row>
          <xdr:rowOff>0</xdr:rowOff>
        </xdr:to>
        <xdr:sp macro="" textlink="">
          <xdr:nvSpPr>
            <xdr:cNvPr id="79878" name="チェック 6" hidden="1">
              <a:extLst>
                <a:ext uri="{63B3BB69-23CF-44E3-9099-C40C66FF867C}">
                  <a14:compatExt spid="_x0000_s79878"/>
                </a:ext>
                <a:ext uri="{FF2B5EF4-FFF2-40B4-BE49-F238E27FC236}">
                  <a16:creationId xmlns:a16="http://schemas.microsoft.com/office/drawing/2014/main" id="{00000000-0008-0000-04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36</xdr:row>
          <xdr:rowOff>220980</xdr:rowOff>
        </xdr:from>
        <xdr:to>
          <xdr:col>2</xdr:col>
          <xdr:colOff>259080</xdr:colOff>
          <xdr:row>38</xdr:row>
          <xdr:rowOff>45720</xdr:rowOff>
        </xdr:to>
        <xdr:sp macro="" textlink="">
          <xdr:nvSpPr>
            <xdr:cNvPr id="79879" name="チェック 7" hidden="1">
              <a:extLst>
                <a:ext uri="{63B3BB69-23CF-44E3-9099-C40C66FF867C}">
                  <a14:compatExt spid="_x0000_s79879"/>
                </a:ext>
                <a:ext uri="{FF2B5EF4-FFF2-40B4-BE49-F238E27FC236}">
                  <a16:creationId xmlns:a16="http://schemas.microsoft.com/office/drawing/2014/main" id="{00000000-0008-0000-04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34</xdr:row>
          <xdr:rowOff>144780</xdr:rowOff>
        </xdr:from>
        <xdr:to>
          <xdr:col>5</xdr:col>
          <xdr:colOff>106680</xdr:colOff>
          <xdr:row>37</xdr:row>
          <xdr:rowOff>121920</xdr:rowOff>
        </xdr:to>
        <xdr:sp macro="" textlink="">
          <xdr:nvSpPr>
            <xdr:cNvPr id="79880" name="チェック 8" hidden="1">
              <a:extLst>
                <a:ext uri="{63B3BB69-23CF-44E3-9099-C40C66FF867C}">
                  <a14:compatExt spid="_x0000_s79880"/>
                </a:ext>
                <a:ext uri="{FF2B5EF4-FFF2-40B4-BE49-F238E27FC236}">
                  <a16:creationId xmlns:a16="http://schemas.microsoft.com/office/drawing/2014/main" id="{00000000-0008-0000-04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0</xdr:rowOff>
        </xdr:from>
        <xdr:to>
          <xdr:col>2</xdr:col>
          <xdr:colOff>1211580</xdr:colOff>
          <xdr:row>58</xdr:row>
          <xdr:rowOff>7620</xdr:rowOff>
        </xdr:to>
        <xdr:sp macro="" textlink="">
          <xdr:nvSpPr>
            <xdr:cNvPr id="79881" name="チェック 9" hidden="1">
              <a:extLst>
                <a:ext uri="{63B3BB69-23CF-44E3-9099-C40C66FF867C}">
                  <a14:compatExt spid="_x0000_s79881"/>
                </a:ext>
                <a:ext uri="{FF2B5EF4-FFF2-40B4-BE49-F238E27FC236}">
                  <a16:creationId xmlns:a16="http://schemas.microsoft.com/office/drawing/2014/main" id="{00000000-0008-0000-04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220980</xdr:rowOff>
        </xdr:from>
        <xdr:to>
          <xdr:col>2</xdr:col>
          <xdr:colOff>1440180</xdr:colOff>
          <xdr:row>58</xdr:row>
          <xdr:rowOff>228600</xdr:rowOff>
        </xdr:to>
        <xdr:sp macro="" textlink="">
          <xdr:nvSpPr>
            <xdr:cNvPr id="79882" name="チェック 10" hidden="1">
              <a:extLst>
                <a:ext uri="{63B3BB69-23CF-44E3-9099-C40C66FF867C}">
                  <a14:compatExt spid="_x0000_s79882"/>
                </a:ext>
                <a:ext uri="{FF2B5EF4-FFF2-40B4-BE49-F238E27FC236}">
                  <a16:creationId xmlns:a16="http://schemas.microsoft.com/office/drawing/2014/main" id="{00000000-0008-0000-04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58</xdr:row>
          <xdr:rowOff>205740</xdr:rowOff>
        </xdr:from>
        <xdr:to>
          <xdr:col>2</xdr:col>
          <xdr:colOff>1249680</xdr:colOff>
          <xdr:row>60</xdr:row>
          <xdr:rowOff>38100</xdr:rowOff>
        </xdr:to>
        <xdr:sp macro="" textlink="">
          <xdr:nvSpPr>
            <xdr:cNvPr id="79883" name="チェック 11" hidden="1">
              <a:extLst>
                <a:ext uri="{63B3BB69-23CF-44E3-9099-C40C66FF867C}">
                  <a14:compatExt spid="_x0000_s79883"/>
                </a:ext>
                <a:ext uri="{FF2B5EF4-FFF2-40B4-BE49-F238E27FC236}">
                  <a16:creationId xmlns:a16="http://schemas.microsoft.com/office/drawing/2014/main" id="{00000000-0008-0000-04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57</xdr:row>
          <xdr:rowOff>7620</xdr:rowOff>
        </xdr:from>
        <xdr:to>
          <xdr:col>4</xdr:col>
          <xdr:colOff>876300</xdr:colOff>
          <xdr:row>58</xdr:row>
          <xdr:rowOff>7620</xdr:rowOff>
        </xdr:to>
        <xdr:sp macro="" textlink="">
          <xdr:nvSpPr>
            <xdr:cNvPr id="79884" name="チェック 12" hidden="1">
              <a:extLst>
                <a:ext uri="{63B3BB69-23CF-44E3-9099-C40C66FF867C}">
                  <a14:compatExt spid="_x0000_s79884"/>
                </a:ext>
                <a:ext uri="{FF2B5EF4-FFF2-40B4-BE49-F238E27FC236}">
                  <a16:creationId xmlns:a16="http://schemas.microsoft.com/office/drawing/2014/main" id="{00000000-0008-0000-04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57</xdr:row>
          <xdr:rowOff>228600</xdr:rowOff>
        </xdr:from>
        <xdr:to>
          <xdr:col>4</xdr:col>
          <xdr:colOff>876300</xdr:colOff>
          <xdr:row>58</xdr:row>
          <xdr:rowOff>228600</xdr:rowOff>
        </xdr:to>
        <xdr:sp macro="" textlink="">
          <xdr:nvSpPr>
            <xdr:cNvPr id="79885" name="チェック 13" hidden="1">
              <a:extLst>
                <a:ext uri="{63B3BB69-23CF-44E3-9099-C40C66FF867C}">
                  <a14:compatExt spid="_x0000_s79885"/>
                </a:ext>
                <a:ext uri="{FF2B5EF4-FFF2-40B4-BE49-F238E27FC236}">
                  <a16:creationId xmlns:a16="http://schemas.microsoft.com/office/drawing/2014/main" id="{00000000-0008-0000-04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58</xdr:row>
          <xdr:rowOff>228600</xdr:rowOff>
        </xdr:from>
        <xdr:to>
          <xdr:col>4</xdr:col>
          <xdr:colOff>876300</xdr:colOff>
          <xdr:row>60</xdr:row>
          <xdr:rowOff>53340</xdr:rowOff>
        </xdr:to>
        <xdr:sp macro="" textlink="">
          <xdr:nvSpPr>
            <xdr:cNvPr id="79886" name="チェック 14" hidden="1">
              <a:extLst>
                <a:ext uri="{63B3BB69-23CF-44E3-9099-C40C66FF867C}">
                  <a14:compatExt spid="_x0000_s79886"/>
                </a:ext>
                <a:ext uri="{FF2B5EF4-FFF2-40B4-BE49-F238E27FC236}">
                  <a16:creationId xmlns:a16="http://schemas.microsoft.com/office/drawing/2014/main" id="{00000000-0008-0000-04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60</xdr:row>
          <xdr:rowOff>15240</xdr:rowOff>
        </xdr:from>
        <xdr:to>
          <xdr:col>2</xdr:col>
          <xdr:colOff>83820</xdr:colOff>
          <xdr:row>61</xdr:row>
          <xdr:rowOff>38100</xdr:rowOff>
        </xdr:to>
        <xdr:sp macro="" textlink="">
          <xdr:nvSpPr>
            <xdr:cNvPr id="79887" name="チェック 15" hidden="1">
              <a:extLst>
                <a:ext uri="{63B3BB69-23CF-44E3-9099-C40C66FF867C}">
                  <a14:compatExt spid="_x0000_s79887"/>
                </a:ext>
                <a:ext uri="{FF2B5EF4-FFF2-40B4-BE49-F238E27FC236}">
                  <a16:creationId xmlns:a16="http://schemas.microsoft.com/office/drawing/2014/main" id="{00000000-0008-0000-0400-00000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38100</xdr:rowOff>
        </xdr:from>
        <xdr:to>
          <xdr:col>8</xdr:col>
          <xdr:colOff>91440</xdr:colOff>
          <xdr:row>57</xdr:row>
          <xdr:rowOff>228600</xdr:rowOff>
        </xdr:to>
        <xdr:sp macro="" textlink="">
          <xdr:nvSpPr>
            <xdr:cNvPr id="79888" name="チェック 16" hidden="1">
              <a:extLst>
                <a:ext uri="{63B3BB69-23CF-44E3-9099-C40C66FF867C}">
                  <a14:compatExt spid="_x0000_s79888"/>
                </a:ext>
                <a:ext uri="{FF2B5EF4-FFF2-40B4-BE49-F238E27FC236}">
                  <a16:creationId xmlns:a16="http://schemas.microsoft.com/office/drawing/2014/main" id="{00000000-0008-0000-0400-00001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883920</xdr:colOff>
          <xdr:row>58</xdr:row>
          <xdr:rowOff>121920</xdr:rowOff>
        </xdr:from>
        <xdr:to>
          <xdr:col>13</xdr:col>
          <xdr:colOff>7620</xdr:colOff>
          <xdr:row>59</xdr:row>
          <xdr:rowOff>129540</xdr:rowOff>
        </xdr:to>
        <xdr:sp macro="" textlink="">
          <xdr:nvSpPr>
            <xdr:cNvPr id="79889" name="チェック 17" hidden="1">
              <a:extLst>
                <a:ext uri="{63B3BB69-23CF-44E3-9099-C40C66FF867C}">
                  <a14:compatExt spid="_x0000_s79889"/>
                </a:ext>
                <a:ext uri="{FF2B5EF4-FFF2-40B4-BE49-F238E27FC236}">
                  <a16:creationId xmlns:a16="http://schemas.microsoft.com/office/drawing/2014/main" id="{00000000-0008-0000-0400-00001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883920</xdr:colOff>
          <xdr:row>59</xdr:row>
          <xdr:rowOff>53340</xdr:rowOff>
        </xdr:from>
        <xdr:to>
          <xdr:col>12</xdr:col>
          <xdr:colOff>739140</xdr:colOff>
          <xdr:row>60</xdr:row>
          <xdr:rowOff>144780</xdr:rowOff>
        </xdr:to>
        <xdr:sp macro="" textlink="">
          <xdr:nvSpPr>
            <xdr:cNvPr id="79890" name="チェック 18" hidden="1">
              <a:extLst>
                <a:ext uri="{63B3BB69-23CF-44E3-9099-C40C66FF867C}">
                  <a14:compatExt spid="_x0000_s79890"/>
                </a:ext>
                <a:ext uri="{FF2B5EF4-FFF2-40B4-BE49-F238E27FC236}">
                  <a16:creationId xmlns:a16="http://schemas.microsoft.com/office/drawing/2014/main" id="{00000000-0008-0000-0400-00001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60</xdr:row>
          <xdr:rowOff>106680</xdr:rowOff>
        </xdr:from>
        <xdr:to>
          <xdr:col>11</xdr:col>
          <xdr:colOff>121920</xdr:colOff>
          <xdr:row>61</xdr:row>
          <xdr:rowOff>137160</xdr:rowOff>
        </xdr:to>
        <xdr:sp macro="" textlink="">
          <xdr:nvSpPr>
            <xdr:cNvPr id="79891" name="チェック 19" hidden="1">
              <a:extLst>
                <a:ext uri="{63B3BB69-23CF-44E3-9099-C40C66FF867C}">
                  <a14:compatExt spid="_x0000_s79891"/>
                </a:ext>
                <a:ext uri="{FF2B5EF4-FFF2-40B4-BE49-F238E27FC236}">
                  <a16:creationId xmlns:a16="http://schemas.microsoft.com/office/drawing/2014/main" id="{00000000-0008-0000-0400-00001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60960</xdr:rowOff>
        </xdr:from>
        <xdr:to>
          <xdr:col>9</xdr:col>
          <xdr:colOff>495300</xdr:colOff>
          <xdr:row>61</xdr:row>
          <xdr:rowOff>15240</xdr:rowOff>
        </xdr:to>
        <xdr:sp macro="" textlink="">
          <xdr:nvSpPr>
            <xdr:cNvPr id="79892" name="チェック 20" hidden="1">
              <a:extLst>
                <a:ext uri="{63B3BB69-23CF-44E3-9099-C40C66FF867C}">
                  <a14:compatExt spid="_x0000_s79892"/>
                </a:ext>
                <a:ext uri="{FF2B5EF4-FFF2-40B4-BE49-F238E27FC236}">
                  <a16:creationId xmlns:a16="http://schemas.microsoft.com/office/drawing/2014/main" id="{00000000-0008-0000-0400-00001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60960</xdr:colOff>
      <xdr:row>57</xdr:row>
      <xdr:rowOff>172085</xdr:rowOff>
    </xdr:from>
    <xdr:to>
      <xdr:col>13</xdr:col>
      <xdr:colOff>142875</xdr:colOff>
      <xdr:row>58</xdr:row>
      <xdr:rowOff>172085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274820" y="9719945"/>
          <a:ext cx="3693795" cy="167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105</xdr:row>
      <xdr:rowOff>10160</xdr:rowOff>
    </xdr:from>
    <xdr:to>
      <xdr:col>7</xdr:col>
      <xdr:colOff>81915</xdr:colOff>
      <xdr:row>108</xdr:row>
      <xdr:rowOff>55245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19075" y="17612360"/>
          <a:ext cx="4076700" cy="5480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20</xdr:row>
          <xdr:rowOff>381000</xdr:rowOff>
        </xdr:from>
        <xdr:to>
          <xdr:col>1</xdr:col>
          <xdr:colOff>144780</xdr:colOff>
          <xdr:row>22</xdr:row>
          <xdr:rowOff>0</xdr:rowOff>
        </xdr:to>
        <xdr:sp macro="" textlink="">
          <xdr:nvSpPr>
            <xdr:cNvPr id="79893" name="チェック 23" hidden="1">
              <a:extLst>
                <a:ext uri="{63B3BB69-23CF-44E3-9099-C40C66FF867C}">
                  <a14:compatExt spid="_x0000_s79893"/>
                </a:ext>
                <a:ext uri="{FF2B5EF4-FFF2-40B4-BE49-F238E27FC236}">
                  <a16:creationId xmlns:a16="http://schemas.microsoft.com/office/drawing/2014/main" id="{00000000-0008-0000-0400-00001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36</xdr:row>
          <xdr:rowOff>220980</xdr:rowOff>
        </xdr:from>
        <xdr:to>
          <xdr:col>5</xdr:col>
          <xdr:colOff>106680</xdr:colOff>
          <xdr:row>38</xdr:row>
          <xdr:rowOff>45720</xdr:rowOff>
        </xdr:to>
        <xdr:sp macro="" textlink="">
          <xdr:nvSpPr>
            <xdr:cNvPr id="79894" name="チェック 24" hidden="1">
              <a:extLst>
                <a:ext uri="{63B3BB69-23CF-44E3-9099-C40C66FF867C}">
                  <a14:compatExt spid="_x0000_s79894"/>
                </a:ext>
                <a:ext uri="{FF2B5EF4-FFF2-40B4-BE49-F238E27FC236}">
                  <a16:creationId xmlns:a16="http://schemas.microsoft.com/office/drawing/2014/main" id="{00000000-0008-0000-04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36</xdr:row>
          <xdr:rowOff>205740</xdr:rowOff>
        </xdr:from>
        <xdr:to>
          <xdr:col>8</xdr:col>
          <xdr:colOff>106680</xdr:colOff>
          <xdr:row>38</xdr:row>
          <xdr:rowOff>45720</xdr:rowOff>
        </xdr:to>
        <xdr:sp macro="" textlink="">
          <xdr:nvSpPr>
            <xdr:cNvPr id="79895" name="チェック 25" hidden="1">
              <a:extLst>
                <a:ext uri="{63B3BB69-23CF-44E3-9099-C40C66FF867C}">
                  <a14:compatExt spid="_x0000_s79895"/>
                </a:ext>
                <a:ext uri="{FF2B5EF4-FFF2-40B4-BE49-F238E27FC236}">
                  <a16:creationId xmlns:a16="http://schemas.microsoft.com/office/drawing/2014/main" id="{00000000-0008-0000-04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1729740</xdr:colOff>
          <xdr:row>44</xdr:row>
          <xdr:rowOff>144780</xdr:rowOff>
        </xdr:from>
        <xdr:to>
          <xdr:col>3</xdr:col>
          <xdr:colOff>121920</xdr:colOff>
          <xdr:row>46</xdr:row>
          <xdr:rowOff>106680</xdr:rowOff>
        </xdr:to>
        <xdr:sp macro="" textlink="">
          <xdr:nvSpPr>
            <xdr:cNvPr id="79896" name="チェック 26" hidden="1">
              <a:extLst>
                <a:ext uri="{63B3BB69-23CF-44E3-9099-C40C66FF867C}">
                  <a14:compatExt spid="_x0000_s79896"/>
                </a:ext>
                <a:ext uri="{FF2B5EF4-FFF2-40B4-BE49-F238E27FC236}">
                  <a16:creationId xmlns:a16="http://schemas.microsoft.com/office/drawing/2014/main" id="{00000000-0008-0000-04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44</xdr:row>
          <xdr:rowOff>144780</xdr:rowOff>
        </xdr:from>
        <xdr:to>
          <xdr:col>6</xdr:col>
          <xdr:colOff>38100</xdr:colOff>
          <xdr:row>46</xdr:row>
          <xdr:rowOff>106680</xdr:rowOff>
        </xdr:to>
        <xdr:sp macro="" textlink="">
          <xdr:nvSpPr>
            <xdr:cNvPr id="79897" name="チェック 27" hidden="1">
              <a:extLst>
                <a:ext uri="{63B3BB69-23CF-44E3-9099-C40C66FF867C}">
                  <a14:compatExt spid="_x0000_s79897"/>
                </a:ext>
                <a:ext uri="{FF2B5EF4-FFF2-40B4-BE49-F238E27FC236}">
                  <a16:creationId xmlns:a16="http://schemas.microsoft.com/office/drawing/2014/main" id="{00000000-0008-0000-0400-00001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510540</xdr:colOff>
          <xdr:row>44</xdr:row>
          <xdr:rowOff>121920</xdr:rowOff>
        </xdr:from>
        <xdr:to>
          <xdr:col>2</xdr:col>
          <xdr:colOff>762000</xdr:colOff>
          <xdr:row>46</xdr:row>
          <xdr:rowOff>99060</xdr:rowOff>
        </xdr:to>
        <xdr:sp macro="" textlink="">
          <xdr:nvSpPr>
            <xdr:cNvPr id="79898" name="チェック 28" hidden="1">
              <a:extLst>
                <a:ext uri="{63B3BB69-23CF-44E3-9099-C40C66FF867C}">
                  <a14:compatExt spid="_x0000_s79898"/>
                </a:ext>
                <a:ext uri="{FF2B5EF4-FFF2-40B4-BE49-F238E27FC236}">
                  <a16:creationId xmlns:a16="http://schemas.microsoft.com/office/drawing/2014/main" id="{00000000-0008-0000-0400-00001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1112520</xdr:colOff>
          <xdr:row>44</xdr:row>
          <xdr:rowOff>144780</xdr:rowOff>
        </xdr:from>
        <xdr:to>
          <xdr:col>4</xdr:col>
          <xdr:colOff>304800</xdr:colOff>
          <xdr:row>46</xdr:row>
          <xdr:rowOff>106680</xdr:rowOff>
        </xdr:to>
        <xdr:sp macro="" textlink="">
          <xdr:nvSpPr>
            <xdr:cNvPr id="79899" name="チェック 29" hidden="1">
              <a:extLst>
                <a:ext uri="{63B3BB69-23CF-44E3-9099-C40C66FF867C}">
                  <a14:compatExt spid="_x0000_s79899"/>
                </a:ext>
                <a:ext uri="{FF2B5EF4-FFF2-40B4-BE49-F238E27FC236}">
                  <a16:creationId xmlns:a16="http://schemas.microsoft.com/office/drawing/2014/main" id="{00000000-0008-0000-0400-00001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52</xdr:row>
          <xdr:rowOff>30480</xdr:rowOff>
        </xdr:from>
        <xdr:to>
          <xdr:col>2</xdr:col>
          <xdr:colOff>769620</xdr:colOff>
          <xdr:row>54</xdr:row>
          <xdr:rowOff>121920</xdr:rowOff>
        </xdr:to>
        <xdr:sp macro="" textlink="">
          <xdr:nvSpPr>
            <xdr:cNvPr id="79900" name="チェック 30" hidden="1">
              <a:extLst>
                <a:ext uri="{63B3BB69-23CF-44E3-9099-C40C66FF867C}">
                  <a14:compatExt spid="_x0000_s79900"/>
                </a:ext>
                <a:ext uri="{FF2B5EF4-FFF2-40B4-BE49-F238E27FC236}">
                  <a16:creationId xmlns:a16="http://schemas.microsoft.com/office/drawing/2014/main" id="{00000000-0008-0000-0400-00001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510540</xdr:colOff>
          <xdr:row>47</xdr:row>
          <xdr:rowOff>144780</xdr:rowOff>
        </xdr:from>
        <xdr:to>
          <xdr:col>2</xdr:col>
          <xdr:colOff>762000</xdr:colOff>
          <xdr:row>49</xdr:row>
          <xdr:rowOff>144780</xdr:rowOff>
        </xdr:to>
        <xdr:sp macro="" textlink="">
          <xdr:nvSpPr>
            <xdr:cNvPr id="79901" name="チェック 31" hidden="1">
              <a:extLst>
                <a:ext uri="{63B3BB69-23CF-44E3-9099-C40C66FF867C}">
                  <a14:compatExt spid="_x0000_s79901"/>
                </a:ext>
                <a:ext uri="{FF2B5EF4-FFF2-40B4-BE49-F238E27FC236}">
                  <a16:creationId xmlns:a16="http://schemas.microsoft.com/office/drawing/2014/main" id="{00000000-0008-0000-0400-00001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46</xdr:row>
          <xdr:rowOff>137160</xdr:rowOff>
        </xdr:from>
        <xdr:to>
          <xdr:col>2</xdr:col>
          <xdr:colOff>769620</xdr:colOff>
          <xdr:row>48</xdr:row>
          <xdr:rowOff>121920</xdr:rowOff>
        </xdr:to>
        <xdr:sp macro="" textlink="">
          <xdr:nvSpPr>
            <xdr:cNvPr id="79902" name="チェック 32" hidden="1">
              <a:extLst>
                <a:ext uri="{63B3BB69-23CF-44E3-9099-C40C66FF867C}">
                  <a14:compatExt spid="_x0000_s79902"/>
                </a:ext>
                <a:ext uri="{FF2B5EF4-FFF2-40B4-BE49-F238E27FC236}">
                  <a16:creationId xmlns:a16="http://schemas.microsoft.com/office/drawing/2014/main" id="{00000000-0008-0000-0400-00001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45</xdr:row>
          <xdr:rowOff>152400</xdr:rowOff>
        </xdr:from>
        <xdr:to>
          <xdr:col>2</xdr:col>
          <xdr:colOff>769620</xdr:colOff>
          <xdr:row>47</xdr:row>
          <xdr:rowOff>144780</xdr:rowOff>
        </xdr:to>
        <xdr:sp macro="" textlink="">
          <xdr:nvSpPr>
            <xdr:cNvPr id="79903" name="チェック 33" hidden="1">
              <a:extLst>
                <a:ext uri="{63B3BB69-23CF-44E3-9099-C40C66FF867C}">
                  <a14:compatExt spid="_x0000_s79903"/>
                </a:ext>
                <a:ext uri="{FF2B5EF4-FFF2-40B4-BE49-F238E27FC236}">
                  <a16:creationId xmlns:a16="http://schemas.microsoft.com/office/drawing/2014/main" id="{00000000-0008-0000-0400-00001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83820</xdr:rowOff>
        </xdr:from>
        <xdr:to>
          <xdr:col>8</xdr:col>
          <xdr:colOff>838200</xdr:colOff>
          <xdr:row>59</xdr:row>
          <xdr:rowOff>83820</xdr:rowOff>
        </xdr:to>
        <xdr:sp macro="" textlink="">
          <xdr:nvSpPr>
            <xdr:cNvPr id="79904" name="チェック 34" hidden="1">
              <a:extLst>
                <a:ext uri="{63B3BB69-23CF-44E3-9099-C40C66FF867C}">
                  <a14:compatExt spid="_x0000_s79904"/>
                </a:ext>
                <a:ext uri="{FF2B5EF4-FFF2-40B4-BE49-F238E27FC236}">
                  <a16:creationId xmlns:a16="http://schemas.microsoft.com/office/drawing/2014/main" id="{00000000-0008-0000-0400-00002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68580</xdr:rowOff>
        </xdr:from>
        <xdr:to>
          <xdr:col>8</xdr:col>
          <xdr:colOff>594360</xdr:colOff>
          <xdr:row>60</xdr:row>
          <xdr:rowOff>83820</xdr:rowOff>
        </xdr:to>
        <xdr:sp macro="" textlink="">
          <xdr:nvSpPr>
            <xdr:cNvPr id="79905" name="チェック 35" hidden="1">
              <a:extLst>
                <a:ext uri="{63B3BB69-23CF-44E3-9099-C40C66FF867C}">
                  <a14:compatExt spid="_x0000_s79905"/>
                </a:ext>
                <a:ext uri="{FF2B5EF4-FFF2-40B4-BE49-F238E27FC236}">
                  <a16:creationId xmlns:a16="http://schemas.microsoft.com/office/drawing/2014/main" id="{00000000-0008-0000-0400-00002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1</xdr:col>
          <xdr:colOff>259080</xdr:colOff>
          <xdr:row>18</xdr:row>
          <xdr:rowOff>53340</xdr:rowOff>
        </xdr:to>
        <xdr:sp macro="" textlink="">
          <xdr:nvSpPr>
            <xdr:cNvPr id="79906" name="チェック 36" hidden="1">
              <a:extLst>
                <a:ext uri="{63B3BB69-23CF-44E3-9099-C40C66FF867C}">
                  <a14:compatExt spid="_x0000_s79906"/>
                </a:ext>
                <a:ext uri="{FF2B5EF4-FFF2-40B4-BE49-F238E27FC236}">
                  <a16:creationId xmlns:a16="http://schemas.microsoft.com/office/drawing/2014/main" id="{00000000-0008-0000-0400-00002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163195</xdr:colOff>
      <xdr:row>53</xdr:row>
      <xdr:rowOff>121920</xdr:rowOff>
    </xdr:from>
    <xdr:ext cx="9352824" cy="1169942"/>
    <xdr:pic>
      <xdr:nvPicPr>
        <xdr:cNvPr id="2" name="図 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stretch>
          <a:fillRect/>
        </a:stretch>
      </xdr:blipFill>
      <xdr:spPr>
        <a:xfrm>
          <a:off x="163195" y="9006840"/>
          <a:ext cx="9352824" cy="1169942"/>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sheetData sheetId="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AK54"/>
  <sheetViews>
    <sheetView showGridLines="0" tabSelected="1" view="pageBreakPreview" zoomScaleNormal="70" zoomScaleSheetLayoutView="100" workbookViewId="0">
      <selection activeCell="F3" sqref="F3"/>
    </sheetView>
  </sheetViews>
  <sheetFormatPr defaultColWidth="8.88671875" defaultRowHeight="13.2" x14ac:dyDescent="0.2"/>
  <cols>
    <col min="1" max="2" width="2.33203125" style="3" customWidth="1"/>
    <col min="3" max="3" width="2.88671875" style="3" customWidth="1"/>
    <col min="4" max="46" width="2.33203125" style="3" customWidth="1"/>
    <col min="47" max="16384" width="8.88671875" style="3"/>
  </cols>
  <sheetData>
    <row r="1" spans="1:37" ht="20.100000000000001" customHeight="1" x14ac:dyDescent="0.2">
      <c r="A1" s="4" t="s">
        <v>241</v>
      </c>
    </row>
    <row r="2" spans="1:37" ht="20.100000000000001" customHeight="1" x14ac:dyDescent="0.2">
      <c r="A2" s="4"/>
      <c r="AE2" s="291" t="s">
        <v>158</v>
      </c>
      <c r="AF2" s="291"/>
      <c r="AG2" s="291"/>
      <c r="AH2" s="291"/>
      <c r="AI2" s="291"/>
      <c r="AJ2" s="291"/>
      <c r="AK2" s="291"/>
    </row>
    <row r="3" spans="1:37" ht="20.100000000000001" customHeight="1" x14ac:dyDescent="0.2">
      <c r="A3" s="4"/>
      <c r="AE3" s="291" t="s">
        <v>159</v>
      </c>
      <c r="AF3" s="291"/>
      <c r="AG3" s="291"/>
      <c r="AH3" s="291"/>
      <c r="AI3" s="291"/>
      <c r="AJ3" s="291"/>
      <c r="AK3" s="291"/>
    </row>
    <row r="4" spans="1:37" ht="20.100000000000001" customHeight="1" x14ac:dyDescent="0.2">
      <c r="A4" s="4"/>
    </row>
    <row r="5" spans="1:37" ht="20.100000000000001" customHeight="1" x14ac:dyDescent="0.2">
      <c r="A5" s="291" t="s">
        <v>239</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row>
    <row r="6" spans="1:37" ht="20.100000000000001" customHeight="1" x14ac:dyDescent="0.2">
      <c r="A6" s="4"/>
    </row>
    <row r="7" spans="1:37" ht="20.100000000000001" customHeight="1" x14ac:dyDescent="0.2">
      <c r="A7" s="4"/>
    </row>
    <row r="8" spans="1:37" ht="20.100000000000001" customHeight="1" x14ac:dyDescent="0.2">
      <c r="A8" s="4" t="s">
        <v>35</v>
      </c>
      <c r="B8" s="3" t="s">
        <v>148</v>
      </c>
    </row>
    <row r="9" spans="1:37" ht="20.100000000000001" customHeight="1" x14ac:dyDescent="0.2">
      <c r="A9" s="4"/>
    </row>
    <row r="10" spans="1:37" ht="20.100000000000001" customHeight="1" x14ac:dyDescent="0.2">
      <c r="A10" s="5" t="s">
        <v>0</v>
      </c>
      <c r="R10" s="177" t="s">
        <v>36</v>
      </c>
      <c r="S10" s="177"/>
      <c r="T10" s="177"/>
      <c r="U10" s="177"/>
      <c r="V10" s="177"/>
      <c r="W10" s="294"/>
      <c r="X10" s="294"/>
      <c r="Y10" s="294"/>
      <c r="Z10" s="294"/>
      <c r="AA10" s="294"/>
      <c r="AB10" s="294"/>
      <c r="AC10" s="294"/>
      <c r="AD10" s="294"/>
      <c r="AE10" s="294"/>
      <c r="AF10" s="294"/>
      <c r="AG10" s="294"/>
      <c r="AH10" s="294"/>
      <c r="AI10" s="294"/>
      <c r="AJ10" s="294"/>
      <c r="AK10" s="294"/>
    </row>
    <row r="11" spans="1:37" ht="20.100000000000001" customHeight="1" x14ac:dyDescent="0.2">
      <c r="R11" s="181" t="s">
        <v>20</v>
      </c>
      <c r="S11" s="181"/>
      <c r="T11" s="181"/>
      <c r="U11" s="181"/>
      <c r="V11" s="181"/>
      <c r="W11" s="295"/>
      <c r="X11" s="295"/>
      <c r="Y11" s="295"/>
      <c r="Z11" s="295"/>
      <c r="AA11" s="295"/>
      <c r="AB11" s="295"/>
      <c r="AC11" s="295"/>
      <c r="AD11" s="295"/>
      <c r="AE11" s="295"/>
      <c r="AF11" s="295"/>
      <c r="AG11" s="295"/>
      <c r="AH11" s="295"/>
      <c r="AI11" s="295"/>
      <c r="AJ11" s="295"/>
      <c r="AK11" s="295"/>
    </row>
    <row r="12" spans="1:37" ht="20.100000000000001" customHeight="1" x14ac:dyDescent="0.2">
      <c r="A12" s="5"/>
      <c r="R12" s="181" t="s">
        <v>4</v>
      </c>
      <c r="S12" s="181"/>
      <c r="T12" s="181"/>
      <c r="U12" s="181"/>
      <c r="V12" s="181"/>
      <c r="W12" s="295"/>
      <c r="X12" s="295"/>
      <c r="Y12" s="295"/>
      <c r="Z12" s="295"/>
      <c r="AA12" s="295"/>
      <c r="AB12" s="295"/>
      <c r="AC12" s="295"/>
      <c r="AD12" s="295"/>
      <c r="AE12" s="295"/>
      <c r="AF12" s="295"/>
      <c r="AG12" s="295"/>
      <c r="AH12" s="295"/>
      <c r="AI12" s="295"/>
      <c r="AJ12" s="295"/>
      <c r="AK12" s="295"/>
    </row>
    <row r="13" spans="1:37" ht="20.100000000000001" customHeight="1" x14ac:dyDescent="0.2">
      <c r="A13" s="4"/>
    </row>
    <row r="14" spans="1:37" ht="20.100000000000001" customHeight="1" x14ac:dyDescent="0.2">
      <c r="A14" s="4" t="s">
        <v>240</v>
      </c>
    </row>
    <row r="15" spans="1:37" ht="20.100000000000001" customHeight="1" x14ac:dyDescent="0.2">
      <c r="A15" s="4"/>
    </row>
    <row r="16" spans="1:37" ht="20.100000000000001" customHeight="1" x14ac:dyDescent="0.2">
      <c r="A16" s="4">
        <v>1</v>
      </c>
      <c r="C16" s="293">
        <f>IF(C22="○",'様式第２号の１（介護ロボット等導入事業計画書) '!D30,'様式第３号の１（パッケージ型導入支援事業計画）'!E28)</f>
        <v>0</v>
      </c>
      <c r="D16" s="293"/>
      <c r="E16" s="293"/>
      <c r="F16" s="293"/>
      <c r="G16" s="293"/>
      <c r="H16" s="293"/>
      <c r="I16" s="293"/>
      <c r="J16" s="293"/>
      <c r="K16" s="293"/>
      <c r="L16" s="293"/>
      <c r="M16" s="293"/>
      <c r="N16" s="293"/>
      <c r="O16" s="293"/>
      <c r="P16" s="293"/>
      <c r="Q16" s="293"/>
      <c r="R16" s="293"/>
      <c r="S16" s="293"/>
      <c r="T16" s="293"/>
      <c r="U16" s="293"/>
      <c r="V16" s="293"/>
      <c r="W16" s="293"/>
      <c r="X16" s="293"/>
      <c r="Y16" s="293"/>
      <c r="Z16" s="293"/>
    </row>
    <row r="17" spans="1:37" ht="20.100000000000001" customHeight="1" x14ac:dyDescent="0.2">
      <c r="A17" s="4"/>
    </row>
    <row r="18" spans="1:37" ht="20.100000000000001" customHeight="1" x14ac:dyDescent="0.2">
      <c r="A18" s="4">
        <v>2</v>
      </c>
      <c r="C18" s="3" t="s">
        <v>160</v>
      </c>
    </row>
    <row r="19" spans="1:37" ht="20.100000000000001" customHeight="1" x14ac:dyDescent="0.2">
      <c r="A19" s="4"/>
      <c r="C19" s="292" t="s">
        <v>161</v>
      </c>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row>
    <row r="20" spans="1:37" ht="20.100000000000001" customHeight="1" x14ac:dyDescent="0.2">
      <c r="A20" s="4">
        <v>3</v>
      </c>
      <c r="C20" s="3" t="s">
        <v>114</v>
      </c>
    </row>
    <row r="21" spans="1:37" ht="10.050000000000001" customHeight="1" x14ac:dyDescent="0.2">
      <c r="A21" s="4"/>
    </row>
    <row r="22" spans="1:37" ht="20.100000000000001" customHeight="1" x14ac:dyDescent="0.2">
      <c r="A22" s="4" t="s">
        <v>35</v>
      </c>
      <c r="C22" s="180"/>
      <c r="D22" s="181" t="s">
        <v>153</v>
      </c>
      <c r="E22" s="181"/>
      <c r="F22" s="181"/>
      <c r="G22" s="181"/>
      <c r="H22" s="181"/>
      <c r="I22" s="181"/>
      <c r="J22" s="181"/>
      <c r="K22" s="181"/>
      <c r="L22" s="181"/>
      <c r="M22" s="181"/>
      <c r="N22" s="181"/>
      <c r="O22" s="181"/>
      <c r="P22" s="181"/>
      <c r="Q22" s="181"/>
      <c r="R22" s="181"/>
      <c r="S22" s="181"/>
      <c r="T22" s="181"/>
      <c r="U22" s="182"/>
    </row>
    <row r="23" spans="1:37" ht="20.100000000000001" customHeight="1" x14ac:dyDescent="0.2">
      <c r="A23" s="4"/>
      <c r="C23" s="179"/>
      <c r="D23" s="177" t="s">
        <v>154</v>
      </c>
      <c r="E23" s="177"/>
      <c r="F23" s="177"/>
      <c r="G23" s="177"/>
      <c r="H23" s="177"/>
      <c r="I23" s="177"/>
      <c r="J23" s="177"/>
      <c r="K23" s="177"/>
      <c r="L23" s="177"/>
      <c r="M23" s="177"/>
      <c r="N23" s="177"/>
      <c r="O23" s="177"/>
      <c r="P23" s="177"/>
      <c r="Q23" s="177"/>
      <c r="R23" s="177"/>
      <c r="S23" s="177"/>
      <c r="T23" s="177"/>
      <c r="U23" s="178"/>
    </row>
    <row r="24" spans="1:37" ht="20.100000000000001" customHeight="1" x14ac:dyDescent="0.2">
      <c r="A24" s="4"/>
    </row>
    <row r="25" spans="1:37" ht="20.100000000000001" customHeight="1" x14ac:dyDescent="0.2">
      <c r="A25" s="4" t="s">
        <v>152</v>
      </c>
    </row>
    <row r="26" spans="1:37" ht="10.95" customHeight="1" x14ac:dyDescent="0.2">
      <c r="A26" s="4"/>
    </row>
    <row r="27" spans="1:37" ht="20.100000000000001" customHeight="1" x14ac:dyDescent="0.2">
      <c r="A27" s="4"/>
      <c r="B27" s="3" t="s">
        <v>150</v>
      </c>
    </row>
    <row r="28" spans="1:37" ht="20.100000000000001" customHeight="1" x14ac:dyDescent="0.2">
      <c r="A28" s="4"/>
      <c r="B28" s="3" t="s">
        <v>149</v>
      </c>
    </row>
    <row r="29" spans="1:37" ht="20.100000000000001" customHeight="1" x14ac:dyDescent="0.2">
      <c r="A29" s="4"/>
      <c r="B29" s="3" t="s">
        <v>151</v>
      </c>
    </row>
    <row r="30" spans="1:37" ht="20.100000000000001" customHeight="1" x14ac:dyDescent="0.2">
      <c r="A30" s="4"/>
      <c r="B30" s="3" t="s">
        <v>157</v>
      </c>
    </row>
    <row r="31" spans="1:37" ht="20.100000000000001" customHeight="1" x14ac:dyDescent="0.2">
      <c r="A31" s="4"/>
    </row>
    <row r="32" spans="1:37" ht="20.100000000000001" customHeight="1" x14ac:dyDescent="0.2">
      <c r="A32" s="4"/>
    </row>
    <row r="33" spans="1:1" ht="19.5" customHeight="1" x14ac:dyDescent="0.2">
      <c r="A33" s="4"/>
    </row>
    <row r="34" spans="1:1" ht="19.5" customHeight="1" x14ac:dyDescent="0.2">
      <c r="A34" s="4"/>
    </row>
    <row r="35" spans="1:1" ht="20.100000000000001" customHeight="1" x14ac:dyDescent="0.2">
      <c r="A35" s="4"/>
    </row>
    <row r="36" spans="1:1" ht="20.100000000000001" customHeight="1" x14ac:dyDescent="0.2">
      <c r="A36" s="4"/>
    </row>
    <row r="37" spans="1:1" ht="15" customHeight="1" x14ac:dyDescent="0.2">
      <c r="A37" s="4"/>
    </row>
    <row r="38" spans="1:1" ht="15" customHeight="1" x14ac:dyDescent="0.2">
      <c r="A38" s="4"/>
    </row>
    <row r="39" spans="1:1" ht="15" customHeight="1" x14ac:dyDescent="0.2">
      <c r="A39" s="4"/>
    </row>
    <row r="40" spans="1:1" ht="15" customHeight="1" x14ac:dyDescent="0.2"/>
    <row r="41" spans="1:1" ht="15" customHeight="1" x14ac:dyDescent="0.2"/>
    <row r="42" spans="1:1" ht="15" customHeight="1" x14ac:dyDescent="0.2"/>
    <row r="43" spans="1:1" ht="15" customHeight="1" x14ac:dyDescent="0.2"/>
    <row r="44" spans="1:1" ht="15" customHeight="1" x14ac:dyDescent="0.2"/>
    <row r="45" spans="1:1" ht="15" customHeight="1" x14ac:dyDescent="0.2"/>
    <row r="46" spans="1:1" ht="15" customHeight="1" x14ac:dyDescent="0.2"/>
    <row r="47" spans="1:1" ht="15" customHeight="1" x14ac:dyDescent="0.2"/>
    <row r="48" spans="1:1"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8">
    <mergeCell ref="AE3:AK3"/>
    <mergeCell ref="AE2:AK2"/>
    <mergeCell ref="C19:AK19"/>
    <mergeCell ref="C16:Z16"/>
    <mergeCell ref="A5:AK5"/>
    <mergeCell ref="W10:AK10"/>
    <mergeCell ref="W11:AK11"/>
    <mergeCell ref="W12:AK12"/>
  </mergeCells>
  <phoneticPr fontId="22"/>
  <dataValidations count="1">
    <dataValidation type="list" allowBlank="1" showInputMessage="1" showErrorMessage="1" sqref="C22:C23" xr:uid="{24B6BFED-B761-41F2-9691-F193A7F8DB8F}">
      <formula1>"○"</formula1>
    </dataValidation>
  </dataValidations>
  <pageMargins left="0.9055118110236221"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95"/>
  <sheetViews>
    <sheetView showGridLines="0" view="pageBreakPreview" zoomScale="70" zoomScaleNormal="32" zoomScaleSheetLayoutView="70" workbookViewId="0">
      <selection activeCell="B94" sqref="B94:M94"/>
    </sheetView>
  </sheetViews>
  <sheetFormatPr defaultColWidth="8" defaultRowHeight="14.4" x14ac:dyDescent="0.2"/>
  <cols>
    <col min="1" max="1" width="5.6640625" style="2" customWidth="1"/>
    <col min="2" max="2" width="23.109375" style="6" customWidth="1"/>
    <col min="3" max="3" width="26.77734375" style="6" customWidth="1"/>
    <col min="4" max="4" width="20" style="6" customWidth="1"/>
    <col min="5" max="5" width="26.77734375" style="6" customWidth="1"/>
    <col min="6" max="9" width="25.6640625" style="6" customWidth="1"/>
    <col min="10" max="10" width="8" style="1" bestFit="1"/>
    <col min="11" max="11" width="8" style="1"/>
    <col min="12" max="12" width="8" style="1" bestFit="1"/>
    <col min="13" max="16384" width="8" style="1"/>
  </cols>
  <sheetData>
    <row r="1" spans="1:11" ht="33.75" customHeight="1" x14ac:dyDescent="0.2">
      <c r="A1" s="7" t="s">
        <v>145</v>
      </c>
      <c r="B1" s="12"/>
      <c r="C1" s="9"/>
      <c r="D1" s="9"/>
      <c r="E1" s="9"/>
      <c r="F1" s="9"/>
      <c r="G1" s="9"/>
      <c r="H1" s="9"/>
      <c r="I1" s="9"/>
      <c r="J1" s="9"/>
      <c r="K1" s="9"/>
    </row>
    <row r="2" spans="1:11" ht="24" customHeight="1" x14ac:dyDescent="0.2">
      <c r="A2" s="296" t="s">
        <v>144</v>
      </c>
      <c r="B2" s="296"/>
      <c r="C2" s="296"/>
      <c r="D2" s="296"/>
      <c r="E2" s="296"/>
      <c r="F2" s="296"/>
      <c r="G2" s="296"/>
      <c r="H2" s="296"/>
      <c r="I2" s="296"/>
      <c r="J2" s="296"/>
      <c r="K2" s="296"/>
    </row>
    <row r="3" spans="1:11" ht="24" customHeight="1" x14ac:dyDescent="0.2">
      <c r="A3" s="8"/>
      <c r="B3" s="8"/>
      <c r="C3" s="8"/>
      <c r="D3" s="8"/>
      <c r="E3" s="8"/>
      <c r="F3" s="8"/>
      <c r="G3" s="8"/>
      <c r="H3" s="8"/>
      <c r="I3" s="8"/>
      <c r="J3" s="8"/>
      <c r="K3" s="8"/>
    </row>
    <row r="4" spans="1:11" ht="24" customHeight="1" x14ac:dyDescent="0.2">
      <c r="A4" s="8"/>
      <c r="B4" s="309" t="s">
        <v>164</v>
      </c>
      <c r="C4" s="309"/>
      <c r="D4" s="309"/>
      <c r="E4" s="309"/>
      <c r="F4" s="309"/>
      <c r="G4" s="309"/>
      <c r="H4" s="309"/>
      <c r="I4" s="309"/>
      <c r="J4" s="8"/>
      <c r="K4" s="8"/>
    </row>
    <row r="5" spans="1:11" ht="24" customHeight="1" x14ac:dyDescent="0.2">
      <c r="A5" s="9"/>
      <c r="B5" s="309"/>
      <c r="C5" s="309"/>
      <c r="D5" s="309"/>
      <c r="E5" s="309"/>
      <c r="F5" s="309"/>
      <c r="G5" s="309"/>
      <c r="H5" s="309"/>
      <c r="I5" s="309"/>
      <c r="J5" s="8"/>
      <c r="K5" s="8"/>
    </row>
    <row r="6" spans="1:11" ht="33" customHeight="1" x14ac:dyDescent="0.2">
      <c r="A6" s="9"/>
      <c r="B6" s="13" t="s">
        <v>41</v>
      </c>
      <c r="C6" s="9"/>
      <c r="D6" s="9"/>
      <c r="E6" s="9"/>
      <c r="F6" s="9"/>
      <c r="G6" s="9"/>
      <c r="H6" s="9"/>
      <c r="I6" s="9"/>
      <c r="J6" s="9"/>
      <c r="K6" s="9"/>
    </row>
    <row r="7" spans="1:11" ht="19.05" customHeight="1" x14ac:dyDescent="0.2">
      <c r="A7" s="9"/>
      <c r="B7" s="14" t="s">
        <v>42</v>
      </c>
      <c r="C7" s="297"/>
      <c r="D7" s="298"/>
      <c r="E7" s="298"/>
      <c r="F7" s="298"/>
      <c r="G7" s="298"/>
      <c r="H7" s="298"/>
      <c r="I7" s="298"/>
      <c r="J7" s="299"/>
      <c r="K7" s="11"/>
    </row>
    <row r="8" spans="1:11" ht="39" customHeight="1" x14ac:dyDescent="0.2">
      <c r="A8" s="9"/>
      <c r="B8" s="15" t="s">
        <v>43</v>
      </c>
      <c r="C8" s="300"/>
      <c r="D8" s="301"/>
      <c r="E8" s="301"/>
      <c r="F8" s="301"/>
      <c r="G8" s="301"/>
      <c r="H8" s="301"/>
      <c r="I8" s="301"/>
      <c r="J8" s="302"/>
      <c r="K8" s="11"/>
    </row>
    <row r="9" spans="1:11" ht="19.95" customHeight="1" x14ac:dyDescent="0.2">
      <c r="A9" s="9"/>
      <c r="B9" s="16" t="s">
        <v>42</v>
      </c>
      <c r="C9" s="303"/>
      <c r="D9" s="304"/>
      <c r="E9" s="304"/>
      <c r="F9" s="304"/>
      <c r="G9" s="304"/>
      <c r="H9" s="304"/>
      <c r="I9" s="304"/>
      <c r="J9" s="305"/>
      <c r="K9" s="11"/>
    </row>
    <row r="10" spans="1:11" ht="42.45" customHeight="1" x14ac:dyDescent="0.2">
      <c r="A10" s="9"/>
      <c r="B10" s="15" t="s">
        <v>44</v>
      </c>
      <c r="C10" s="306"/>
      <c r="D10" s="307"/>
      <c r="E10" s="307"/>
      <c r="F10" s="307"/>
      <c r="G10" s="307"/>
      <c r="H10" s="307"/>
      <c r="I10" s="307"/>
      <c r="J10" s="308"/>
      <c r="K10" s="11"/>
    </row>
    <row r="11" spans="1:11" ht="33" customHeight="1" x14ac:dyDescent="0.2">
      <c r="A11" s="9"/>
      <c r="B11" s="310" t="s">
        <v>45</v>
      </c>
      <c r="C11" s="311"/>
      <c r="D11" s="311"/>
      <c r="E11" s="311"/>
      <c r="F11" s="311"/>
      <c r="G11" s="311"/>
      <c r="H11" s="311"/>
      <c r="I11" s="311"/>
      <c r="J11" s="312"/>
      <c r="K11" s="104"/>
    </row>
    <row r="12" spans="1:11" ht="48.75" customHeight="1" x14ac:dyDescent="0.2">
      <c r="A12" s="9"/>
      <c r="B12" s="313"/>
      <c r="C12" s="314"/>
      <c r="D12" s="314"/>
      <c r="E12" s="314"/>
      <c r="F12" s="314"/>
      <c r="G12" s="314"/>
      <c r="H12" s="314"/>
      <c r="I12" s="314"/>
      <c r="J12" s="315"/>
      <c r="K12" s="105"/>
    </row>
    <row r="13" spans="1:11" ht="33" customHeight="1" x14ac:dyDescent="0.2">
      <c r="A13" s="9"/>
      <c r="B13" s="316" t="s">
        <v>162</v>
      </c>
      <c r="C13" s="317"/>
      <c r="D13" s="317"/>
      <c r="E13" s="317"/>
      <c r="F13" s="317"/>
      <c r="G13" s="317"/>
      <c r="H13" s="317"/>
      <c r="I13" s="317"/>
      <c r="J13" s="318"/>
      <c r="K13" s="104"/>
    </row>
    <row r="14" spans="1:11" ht="33" customHeight="1" x14ac:dyDescent="0.2">
      <c r="A14" s="9"/>
      <c r="B14" s="319"/>
      <c r="C14" s="320"/>
      <c r="D14" s="320"/>
      <c r="E14" s="320"/>
      <c r="F14" s="320"/>
      <c r="G14" s="320"/>
      <c r="H14" s="320"/>
      <c r="I14" s="320"/>
      <c r="J14" s="321"/>
      <c r="K14" s="106"/>
    </row>
    <row r="15" spans="1:11" ht="33" customHeight="1" x14ac:dyDescent="0.2">
      <c r="A15" s="9"/>
      <c r="B15" s="316" t="s">
        <v>163</v>
      </c>
      <c r="C15" s="317"/>
      <c r="D15" s="317"/>
      <c r="E15" s="317"/>
      <c r="F15" s="317"/>
      <c r="G15" s="317"/>
      <c r="H15" s="317"/>
      <c r="I15" s="317"/>
      <c r="J15" s="318"/>
      <c r="K15" s="104"/>
    </row>
    <row r="16" spans="1:11" ht="33" customHeight="1" x14ac:dyDescent="0.2">
      <c r="A16" s="9"/>
      <c r="B16" s="17" t="s">
        <v>47</v>
      </c>
      <c r="C16" s="26"/>
      <c r="D16" s="322" t="s">
        <v>48</v>
      </c>
      <c r="E16" s="323"/>
      <c r="F16" s="324"/>
      <c r="G16" s="324"/>
      <c r="H16" s="324"/>
      <c r="I16" s="324"/>
      <c r="J16" s="325"/>
      <c r="K16" s="107"/>
    </row>
    <row r="17" spans="1:13" ht="18" customHeight="1" x14ac:dyDescent="0.2">
      <c r="A17" s="9"/>
      <c r="B17" s="9"/>
      <c r="C17" s="9"/>
      <c r="D17" s="9"/>
      <c r="E17" s="9"/>
      <c r="F17" s="9"/>
      <c r="G17" s="9"/>
      <c r="H17" s="9"/>
      <c r="I17" s="9"/>
      <c r="J17" s="9"/>
      <c r="K17" s="9"/>
    </row>
    <row r="18" spans="1:13" ht="18" customHeight="1" x14ac:dyDescent="0.2">
      <c r="A18" s="10"/>
      <c r="B18" s="18" t="s">
        <v>49</v>
      </c>
      <c r="C18" s="18"/>
      <c r="D18" s="39"/>
      <c r="E18" s="39"/>
      <c r="F18" s="39"/>
      <c r="G18" s="39"/>
      <c r="H18" s="39"/>
      <c r="I18" s="39"/>
      <c r="J18" s="39"/>
      <c r="K18" s="39"/>
      <c r="L18" s="39"/>
      <c r="M18" s="10"/>
    </row>
    <row r="19" spans="1:13" ht="29.4" customHeight="1" x14ac:dyDescent="0.2">
      <c r="A19" s="10"/>
      <c r="B19" s="2"/>
      <c r="C19" s="27" t="s">
        <v>51</v>
      </c>
      <c r="D19" s="10"/>
      <c r="E19" s="10"/>
      <c r="F19" s="10"/>
      <c r="G19" s="10"/>
      <c r="H19" s="10"/>
      <c r="I19" s="10"/>
      <c r="J19" s="27"/>
      <c r="K19" s="27"/>
      <c r="L19" s="10"/>
      <c r="M19" s="10"/>
    </row>
    <row r="20" spans="1:13" ht="37.5" customHeight="1" x14ac:dyDescent="0.2">
      <c r="A20" s="10"/>
      <c r="B20" s="2"/>
      <c r="C20" s="326" t="s">
        <v>34</v>
      </c>
      <c r="D20" s="326"/>
      <c r="E20" s="326"/>
      <c r="F20" s="326"/>
      <c r="G20" s="326"/>
      <c r="H20" s="326"/>
      <c r="I20" s="28"/>
      <c r="J20" s="28"/>
      <c r="K20" s="28"/>
      <c r="L20" s="28"/>
      <c r="M20" s="28"/>
    </row>
    <row r="21" spans="1:13" ht="18" customHeight="1" x14ac:dyDescent="0.2">
      <c r="A21" s="10"/>
      <c r="B21" s="2"/>
      <c r="C21" s="27" t="s">
        <v>155</v>
      </c>
      <c r="D21" s="10"/>
      <c r="E21" s="10"/>
      <c r="F21" s="10"/>
      <c r="G21" s="10"/>
      <c r="H21" s="10"/>
      <c r="I21" s="10"/>
      <c r="J21" s="27"/>
      <c r="K21" s="27"/>
      <c r="L21" s="10"/>
      <c r="M21" s="10"/>
    </row>
    <row r="22" spans="1:13" ht="25.5" customHeight="1" x14ac:dyDescent="0.2">
      <c r="A22" s="10"/>
      <c r="B22" s="2"/>
      <c r="C22" s="27" t="s">
        <v>52</v>
      </c>
      <c r="D22" s="10"/>
      <c r="E22" s="10"/>
      <c r="F22" s="10"/>
      <c r="G22" s="10"/>
      <c r="H22" s="10"/>
      <c r="I22" s="10"/>
      <c r="J22" s="27"/>
      <c r="K22" s="27"/>
      <c r="L22" s="10"/>
      <c r="M22" s="10"/>
    </row>
    <row r="23" spans="1:13" ht="18" customHeight="1" x14ac:dyDescent="0.2">
      <c r="A23" s="9"/>
      <c r="B23" s="9"/>
      <c r="C23" s="9"/>
      <c r="D23" s="9"/>
      <c r="E23" s="9"/>
      <c r="F23" s="9"/>
      <c r="G23" s="9"/>
      <c r="H23" s="9"/>
      <c r="I23" s="9"/>
      <c r="J23" s="9"/>
      <c r="K23" s="9"/>
    </row>
    <row r="24" spans="1:13" ht="18" customHeight="1" x14ac:dyDescent="0.2">
      <c r="A24" s="9"/>
      <c r="B24" s="9"/>
      <c r="C24" s="9"/>
      <c r="D24" s="9"/>
      <c r="E24" s="9"/>
      <c r="F24" s="9"/>
      <c r="G24" s="9"/>
      <c r="H24" s="9"/>
      <c r="I24" s="9"/>
      <c r="J24" s="9"/>
      <c r="K24" s="9"/>
    </row>
    <row r="25" spans="1:13" s="6" customFormat="1" ht="33" customHeight="1" x14ac:dyDescent="0.2">
      <c r="A25" s="9"/>
      <c r="B25" s="13" t="s">
        <v>169</v>
      </c>
      <c r="C25" s="9"/>
      <c r="D25" s="9"/>
      <c r="E25" s="9"/>
      <c r="F25" s="9"/>
      <c r="G25" s="9"/>
      <c r="H25" s="9"/>
      <c r="I25" s="9"/>
      <c r="J25" s="9"/>
      <c r="K25" s="9"/>
    </row>
    <row r="26" spans="1:13" s="6" customFormat="1" ht="33" customHeight="1" x14ac:dyDescent="0.2">
      <c r="A26" s="9"/>
      <c r="B26" s="9" t="s">
        <v>146</v>
      </c>
      <c r="C26" s="9"/>
      <c r="D26" s="327">
        <f>'様式第２号の２（介護ロボット等導入積算内訳）'!E10</f>
        <v>0</v>
      </c>
      <c r="E26" s="328"/>
      <c r="F26" s="329"/>
      <c r="G26" s="9" t="s">
        <v>7</v>
      </c>
      <c r="H26" s="9"/>
      <c r="I26" s="9"/>
      <c r="J26" s="9"/>
      <c r="K26" s="9"/>
    </row>
    <row r="27" spans="1:13" s="6" customFormat="1" ht="33" customHeight="1" x14ac:dyDescent="0.2">
      <c r="A27" s="9"/>
      <c r="B27" s="9" t="s">
        <v>147</v>
      </c>
      <c r="C27" s="9"/>
      <c r="D27" s="40"/>
      <c r="E27" s="40"/>
      <c r="F27" s="40"/>
      <c r="G27" s="40"/>
      <c r="H27" s="40"/>
      <c r="I27" s="9"/>
      <c r="J27" s="9"/>
      <c r="K27" s="9"/>
    </row>
    <row r="28" spans="1:13" s="6" customFormat="1" ht="33" customHeight="1" x14ac:dyDescent="0.2">
      <c r="A28" s="9"/>
      <c r="B28" s="9" t="s">
        <v>168</v>
      </c>
      <c r="C28" s="9"/>
      <c r="D28" s="330">
        <f>'様式第２号の３（介護ロボット等導入補助基本額算定シート）'!R30</f>
        <v>0</v>
      </c>
      <c r="E28" s="331"/>
      <c r="F28" s="332"/>
      <c r="G28" s="9" t="s">
        <v>7</v>
      </c>
      <c r="H28" s="40"/>
      <c r="I28" s="9"/>
      <c r="J28" s="9"/>
      <c r="K28" s="9"/>
    </row>
    <row r="29" spans="1:13" s="6" customFormat="1" ht="33" customHeight="1" x14ac:dyDescent="0.2">
      <c r="A29" s="9"/>
      <c r="B29" s="19" t="s">
        <v>120</v>
      </c>
      <c r="C29" s="9"/>
      <c r="D29" s="40"/>
      <c r="E29" s="40"/>
      <c r="F29" s="40"/>
      <c r="G29" s="40"/>
      <c r="H29" s="40"/>
      <c r="I29" s="9"/>
      <c r="J29" s="9"/>
      <c r="K29" s="9"/>
    </row>
    <row r="30" spans="1:13" s="6" customFormat="1" ht="33" customHeight="1" x14ac:dyDescent="0.2">
      <c r="A30" s="9"/>
      <c r="B30" s="9" t="s">
        <v>56</v>
      </c>
      <c r="C30" s="9"/>
      <c r="D30" s="333">
        <f>ROUNDDOWN($D$28*3/4,-3)</f>
        <v>0</v>
      </c>
      <c r="E30" s="334"/>
      <c r="F30" s="335"/>
      <c r="G30" s="9" t="s">
        <v>7</v>
      </c>
      <c r="H30" s="9"/>
      <c r="I30" s="9"/>
      <c r="J30" s="9"/>
      <c r="K30" s="9"/>
    </row>
    <row r="31" spans="1:13" s="6" customFormat="1" ht="26.1" customHeight="1" x14ac:dyDescent="0.2">
      <c r="A31" s="9"/>
      <c r="B31" s="19" t="s">
        <v>58</v>
      </c>
      <c r="C31" s="9"/>
      <c r="D31" s="40"/>
      <c r="E31" s="40"/>
      <c r="F31" s="40"/>
      <c r="G31" s="40"/>
      <c r="H31" s="40"/>
      <c r="I31" s="9"/>
      <c r="J31" s="9"/>
      <c r="K31" s="9"/>
    </row>
    <row r="32" spans="1:13" s="6" customFormat="1" ht="33" customHeight="1" x14ac:dyDescent="0.2">
      <c r="A32" s="9"/>
      <c r="B32" s="183" t="s">
        <v>156</v>
      </c>
      <c r="C32" s="183"/>
      <c r="D32" s="336">
        <f>ROUNDDOWN($D$28*1/2,-3)</f>
        <v>0</v>
      </c>
      <c r="E32" s="337"/>
      <c r="F32" s="338"/>
      <c r="G32" s="183" t="s">
        <v>7</v>
      </c>
      <c r="H32" s="9"/>
      <c r="I32" s="9"/>
      <c r="J32" s="9"/>
      <c r="K32" s="9"/>
    </row>
    <row r="33" spans="1:14" s="6" customFormat="1" ht="33" customHeight="1" x14ac:dyDescent="0.2">
      <c r="A33" s="9"/>
      <c r="B33" s="183" t="s">
        <v>12</v>
      </c>
      <c r="C33" s="183"/>
      <c r="D33" s="184"/>
      <c r="E33" s="184"/>
      <c r="F33" s="184"/>
      <c r="G33" s="184"/>
      <c r="H33" s="40"/>
      <c r="I33" s="9"/>
      <c r="J33" s="9"/>
      <c r="K33" s="9"/>
    </row>
    <row r="34" spans="1:14" s="6" customFormat="1" ht="33" customHeight="1" x14ac:dyDescent="0.2">
      <c r="A34" s="9"/>
      <c r="B34" s="9" t="s">
        <v>59</v>
      </c>
      <c r="C34" s="9"/>
      <c r="D34" s="41"/>
      <c r="E34" s="41"/>
      <c r="F34" s="41"/>
      <c r="G34" s="41"/>
      <c r="H34" s="41"/>
      <c r="I34" s="9"/>
      <c r="J34" s="9"/>
      <c r="K34" s="9"/>
    </row>
    <row r="35" spans="1:14" s="6" customFormat="1" ht="33" customHeight="1" x14ac:dyDescent="0.2">
      <c r="A35" s="9"/>
      <c r="B35" s="11" t="s">
        <v>60</v>
      </c>
      <c r="C35" s="9"/>
      <c r="D35" s="9" t="s">
        <v>27</v>
      </c>
      <c r="E35" s="9"/>
      <c r="F35" s="9" t="s">
        <v>61</v>
      </c>
      <c r="G35" s="9"/>
      <c r="H35" s="9" t="s">
        <v>23</v>
      </c>
      <c r="I35" s="9"/>
      <c r="J35" s="9"/>
      <c r="K35" s="9"/>
    </row>
    <row r="36" spans="1:14" s="2" customFormat="1" ht="33" customHeight="1" x14ac:dyDescent="0.2">
      <c r="A36" s="9"/>
      <c r="C36" s="9"/>
      <c r="D36" s="9" t="s">
        <v>62</v>
      </c>
      <c r="E36" s="9"/>
      <c r="F36" s="9" t="s">
        <v>63</v>
      </c>
      <c r="G36" s="9"/>
      <c r="H36" s="9" t="s">
        <v>143</v>
      </c>
      <c r="I36" s="9"/>
      <c r="J36" s="9" t="s">
        <v>123</v>
      </c>
      <c r="K36" s="9"/>
    </row>
    <row r="37" spans="1:14" s="6" customFormat="1" ht="33" customHeight="1" x14ac:dyDescent="0.2">
      <c r="A37" s="9"/>
      <c r="B37" s="9"/>
      <c r="C37" s="9"/>
      <c r="D37" s="9"/>
      <c r="E37" s="9"/>
      <c r="F37" s="9"/>
      <c r="G37" s="9"/>
      <c r="H37" s="9"/>
      <c r="I37" s="9"/>
      <c r="J37" s="9"/>
      <c r="K37" s="9"/>
      <c r="L37" s="9"/>
      <c r="M37" s="9"/>
    </row>
    <row r="38" spans="1:14" s="6" customFormat="1" ht="33" customHeight="1" x14ac:dyDescent="0.2">
      <c r="A38" s="9"/>
      <c r="B38" s="9" t="s">
        <v>11</v>
      </c>
      <c r="C38" s="339"/>
      <c r="D38" s="340"/>
      <c r="E38" s="340"/>
      <c r="F38" s="340"/>
      <c r="G38" s="340"/>
      <c r="H38" s="340"/>
      <c r="I38" s="340"/>
      <c r="J38" s="341"/>
      <c r="K38" s="9"/>
      <c r="L38" s="9"/>
      <c r="M38" s="9"/>
    </row>
    <row r="39" spans="1:14" s="6" customFormat="1" ht="33" customHeight="1" x14ac:dyDescent="0.2">
      <c r="A39" s="9"/>
      <c r="B39" s="9"/>
      <c r="C39" s="9"/>
      <c r="D39" s="9"/>
      <c r="E39" s="9"/>
      <c r="F39" s="9"/>
      <c r="G39" s="9"/>
      <c r="H39" s="9"/>
      <c r="I39" s="9"/>
      <c r="J39" s="9"/>
      <c r="K39" s="9"/>
      <c r="L39" s="9"/>
      <c r="M39" s="9"/>
    </row>
    <row r="40" spans="1:14" s="6" customFormat="1" ht="18" customHeight="1" x14ac:dyDescent="0.2">
      <c r="A40" s="9"/>
      <c r="B40" s="11" t="s">
        <v>64</v>
      </c>
      <c r="C40" s="363"/>
      <c r="D40" s="364"/>
      <c r="E40" s="364"/>
      <c r="F40" s="364"/>
      <c r="G40" s="364"/>
      <c r="H40" s="364"/>
      <c r="I40" s="364"/>
      <c r="J40" s="364"/>
      <c r="K40" s="364"/>
      <c r="L40" s="364"/>
      <c r="M40" s="365"/>
    </row>
    <row r="41" spans="1:14" s="6" customFormat="1" ht="33" customHeight="1" x14ac:dyDescent="0.2">
      <c r="A41" s="9"/>
      <c r="B41" s="9"/>
      <c r="C41" s="366"/>
      <c r="D41" s="367"/>
      <c r="E41" s="367"/>
      <c r="F41" s="367"/>
      <c r="G41" s="367"/>
      <c r="H41" s="367"/>
      <c r="I41" s="367"/>
      <c r="J41" s="367"/>
      <c r="K41" s="367"/>
      <c r="L41" s="367"/>
      <c r="M41" s="368"/>
    </row>
    <row r="42" spans="1:14" s="6" customFormat="1" ht="33" customHeight="1" x14ac:dyDescent="0.2">
      <c r="A42" s="9"/>
      <c r="B42" s="9"/>
      <c r="C42" s="369"/>
      <c r="D42" s="370"/>
      <c r="E42" s="370"/>
      <c r="F42" s="370"/>
      <c r="G42" s="370"/>
      <c r="H42" s="370"/>
      <c r="I42" s="370"/>
      <c r="J42" s="370"/>
      <c r="K42" s="370"/>
      <c r="L42" s="370"/>
      <c r="M42" s="371"/>
    </row>
    <row r="43" spans="1:14" s="6" customFormat="1" ht="33" customHeight="1" x14ac:dyDescent="0.2">
      <c r="A43" s="9"/>
      <c r="B43" s="9"/>
      <c r="C43" s="29"/>
      <c r="D43" s="29"/>
      <c r="E43" s="29"/>
      <c r="F43" s="29"/>
      <c r="G43" s="29"/>
      <c r="H43" s="29"/>
      <c r="I43" s="29"/>
      <c r="J43" s="29"/>
      <c r="K43" s="29"/>
      <c r="L43" s="29"/>
      <c r="M43" s="29"/>
    </row>
    <row r="44" spans="1:14" s="6" customFormat="1" ht="20.100000000000001" customHeight="1" x14ac:dyDescent="0.2">
      <c r="A44" s="9"/>
      <c r="B44" s="11"/>
      <c r="C44" s="9"/>
      <c r="D44" s="9"/>
    </row>
    <row r="45" spans="1:14" s="6" customFormat="1" ht="23.1" customHeight="1" x14ac:dyDescent="0.2">
      <c r="A45" s="9"/>
      <c r="B45" s="13" t="s">
        <v>50</v>
      </c>
      <c r="C45" s="13"/>
      <c r="D45" s="9"/>
      <c r="E45" s="9"/>
      <c r="F45" s="9"/>
      <c r="G45" s="9"/>
      <c r="H45" s="9"/>
      <c r="I45" s="9"/>
      <c r="J45" s="9"/>
      <c r="K45" s="9"/>
      <c r="L45" s="9"/>
      <c r="M45" s="9"/>
    </row>
    <row r="46" spans="1:14" s="6" customFormat="1" ht="33" customHeight="1" x14ac:dyDescent="0.2">
      <c r="A46" s="9"/>
      <c r="B46" s="9" t="s">
        <v>10</v>
      </c>
      <c r="C46" s="9"/>
      <c r="D46" s="9"/>
      <c r="E46" s="9"/>
      <c r="F46" s="9"/>
      <c r="G46" s="9"/>
      <c r="H46" s="9"/>
      <c r="I46" s="9"/>
      <c r="J46" s="9"/>
      <c r="K46" s="9"/>
      <c r="L46" s="9"/>
      <c r="M46" s="9"/>
    </row>
    <row r="47" spans="1:14" s="6" customFormat="1" ht="33" customHeight="1" x14ac:dyDescent="0.2">
      <c r="A47" s="9"/>
      <c r="B47" s="342" t="s">
        <v>67</v>
      </c>
      <c r="C47" s="343"/>
      <c r="D47" s="343"/>
      <c r="E47" s="344"/>
      <c r="F47" s="9"/>
      <c r="G47" s="342" t="s">
        <v>69</v>
      </c>
      <c r="H47" s="343"/>
      <c r="I47" s="343"/>
      <c r="J47" s="343"/>
      <c r="K47" s="343"/>
      <c r="L47" s="343"/>
      <c r="M47" s="344"/>
    </row>
    <row r="48" spans="1:14" s="6" customFormat="1" ht="33" customHeight="1" x14ac:dyDescent="0.2">
      <c r="A48" s="9"/>
      <c r="B48" s="20" t="s">
        <v>70</v>
      </c>
      <c r="C48" s="30"/>
      <c r="D48" s="42" t="s">
        <v>71</v>
      </c>
      <c r="E48" s="53"/>
      <c r="F48" s="29"/>
      <c r="G48" s="345" t="s">
        <v>32</v>
      </c>
      <c r="H48" s="346"/>
      <c r="I48" s="346"/>
      <c r="J48" s="346"/>
      <c r="K48" s="346"/>
      <c r="L48" s="346"/>
      <c r="M48" s="347"/>
      <c r="N48" s="29"/>
    </row>
    <row r="49" spans="1:14" s="6" customFormat="1" ht="33" customHeight="1" x14ac:dyDescent="0.2">
      <c r="A49" s="11"/>
      <c r="B49" s="21" t="s">
        <v>72</v>
      </c>
      <c r="C49" s="29"/>
      <c r="D49" s="11" t="s">
        <v>73</v>
      </c>
      <c r="E49" s="54"/>
      <c r="F49" s="29"/>
      <c r="G49" s="348" t="s">
        <v>74</v>
      </c>
      <c r="H49" s="349"/>
      <c r="I49" s="9" t="s">
        <v>75</v>
      </c>
      <c r="J49" s="9"/>
      <c r="K49" s="9"/>
      <c r="M49" s="54"/>
      <c r="N49" s="29"/>
    </row>
    <row r="50" spans="1:14" s="6" customFormat="1" ht="33" customHeight="1" x14ac:dyDescent="0.2">
      <c r="A50" s="11"/>
      <c r="B50" s="21" t="s">
        <v>76</v>
      </c>
      <c r="C50" s="29"/>
      <c r="D50" s="11" t="s">
        <v>77</v>
      </c>
      <c r="E50" s="54"/>
      <c r="F50" s="29"/>
      <c r="G50" s="348" t="s">
        <v>79</v>
      </c>
      <c r="H50" s="349"/>
      <c r="I50" s="349" t="s">
        <v>65</v>
      </c>
      <c r="J50" s="349"/>
      <c r="K50" s="349"/>
      <c r="L50" s="349"/>
      <c r="M50" s="350"/>
      <c r="N50" s="29"/>
    </row>
    <row r="51" spans="1:14" s="6" customFormat="1" ht="33" customHeight="1" x14ac:dyDescent="0.2">
      <c r="A51" s="11"/>
      <c r="B51" s="21" t="s">
        <v>80</v>
      </c>
      <c r="C51" s="29"/>
      <c r="D51" s="11"/>
      <c r="E51" s="54"/>
      <c r="F51" s="29"/>
      <c r="G51" s="348" t="s">
        <v>21</v>
      </c>
      <c r="H51" s="349"/>
      <c r="I51" s="9" t="s">
        <v>66</v>
      </c>
      <c r="J51" s="9"/>
      <c r="K51" s="9"/>
      <c r="M51" s="54"/>
      <c r="N51" s="29"/>
    </row>
    <row r="52" spans="1:14" s="6" customFormat="1" ht="33" customHeight="1" x14ac:dyDescent="0.2">
      <c r="A52" s="11"/>
      <c r="B52" s="22" t="s">
        <v>81</v>
      </c>
      <c r="C52" s="31"/>
      <c r="D52" s="38"/>
      <c r="E52" s="55"/>
      <c r="F52" s="29"/>
      <c r="G52" s="22" t="s">
        <v>81</v>
      </c>
      <c r="H52" s="31"/>
      <c r="I52" s="31"/>
      <c r="J52" s="31"/>
      <c r="K52" s="31"/>
      <c r="L52" s="31"/>
      <c r="M52" s="55"/>
      <c r="N52" s="29"/>
    </row>
    <row r="53" spans="1:14" s="2" customFormat="1" ht="33" customHeight="1" x14ac:dyDescent="0.2">
      <c r="A53" s="9"/>
      <c r="B53" s="9"/>
      <c r="C53" s="9"/>
      <c r="D53" s="9"/>
      <c r="E53" s="9"/>
      <c r="F53" s="9"/>
      <c r="G53" s="9"/>
      <c r="H53" s="9"/>
      <c r="I53" s="9"/>
      <c r="J53" s="9"/>
      <c r="K53" s="9"/>
    </row>
    <row r="54" spans="1:14" s="2" customFormat="1" ht="33" customHeight="1" x14ac:dyDescent="0.2">
      <c r="A54" s="9"/>
      <c r="B54" s="11" t="s">
        <v>82</v>
      </c>
      <c r="C54" s="9"/>
      <c r="D54" s="9"/>
      <c r="E54" s="9"/>
      <c r="F54" s="9"/>
      <c r="G54" s="9"/>
      <c r="H54" s="9"/>
      <c r="I54" s="9"/>
      <c r="J54" s="9"/>
      <c r="K54" s="9"/>
    </row>
    <row r="55" spans="1:14" s="2" customFormat="1" ht="87" customHeight="1" x14ac:dyDescent="0.2">
      <c r="A55" s="9"/>
      <c r="B55" s="354"/>
      <c r="C55" s="355"/>
      <c r="D55" s="355"/>
      <c r="E55" s="355"/>
      <c r="F55" s="355"/>
      <c r="G55" s="355"/>
      <c r="H55" s="355"/>
      <c r="I55" s="355"/>
      <c r="J55" s="355"/>
      <c r="K55" s="355"/>
      <c r="L55" s="355"/>
      <c r="M55" s="356"/>
    </row>
    <row r="56" spans="1:14" s="2" customFormat="1" ht="12.9" customHeight="1" x14ac:dyDescent="0.2">
      <c r="A56" s="9"/>
      <c r="B56" s="9"/>
      <c r="C56" s="9"/>
      <c r="D56" s="40"/>
      <c r="E56" s="40"/>
      <c r="F56" s="40"/>
      <c r="G56" s="40"/>
      <c r="H56" s="40"/>
      <c r="I56" s="9"/>
      <c r="J56" s="9"/>
      <c r="K56" s="9"/>
    </row>
    <row r="57" spans="1:14" s="2" customFormat="1" ht="22.5" customHeight="1" x14ac:dyDescent="0.2">
      <c r="A57" s="9"/>
      <c r="B57" s="9" t="s">
        <v>3</v>
      </c>
      <c r="C57" s="9"/>
      <c r="D57" s="9"/>
      <c r="E57" s="9"/>
      <c r="F57" s="9"/>
      <c r="G57" s="9"/>
      <c r="H57" s="9"/>
      <c r="I57" s="9"/>
      <c r="J57" s="9"/>
      <c r="K57" s="9"/>
    </row>
    <row r="58" spans="1:14" s="2" customFormat="1" ht="89.25" customHeight="1" x14ac:dyDescent="0.2">
      <c r="A58" s="9"/>
      <c r="B58" s="354"/>
      <c r="C58" s="357"/>
      <c r="D58" s="357"/>
      <c r="E58" s="357"/>
      <c r="F58" s="357"/>
      <c r="G58" s="357"/>
      <c r="H58" s="357"/>
      <c r="I58" s="357"/>
      <c r="J58" s="357"/>
      <c r="K58" s="357"/>
      <c r="L58" s="357"/>
      <c r="M58" s="358"/>
    </row>
    <row r="59" spans="1:14" s="2" customFormat="1" ht="18.600000000000001" customHeight="1" x14ac:dyDescent="0.2">
      <c r="A59" s="9"/>
      <c r="B59" s="9"/>
      <c r="C59" s="9"/>
      <c r="D59" s="40"/>
      <c r="E59" s="40"/>
      <c r="F59" s="40"/>
      <c r="G59" s="40"/>
      <c r="H59" s="40"/>
      <c r="I59" s="9"/>
      <c r="J59" s="9"/>
      <c r="K59" s="9"/>
    </row>
    <row r="60" spans="1:14" s="2" customFormat="1" ht="21.6" customHeight="1" x14ac:dyDescent="0.2">
      <c r="A60" s="9"/>
      <c r="B60" s="9" t="s">
        <v>83</v>
      </c>
      <c r="C60" s="9"/>
      <c r="D60" s="9"/>
      <c r="E60" s="9"/>
      <c r="F60" s="9"/>
      <c r="G60" s="9"/>
      <c r="H60" s="9"/>
      <c r="I60" s="9"/>
      <c r="J60" s="9"/>
      <c r="K60" s="9"/>
    </row>
    <row r="61" spans="1:14" s="2" customFormat="1" ht="17.399999999999999" customHeight="1" x14ac:dyDescent="0.2">
      <c r="A61" s="9"/>
      <c r="B61" s="9" t="s">
        <v>39</v>
      </c>
      <c r="C61" s="32"/>
      <c r="D61" s="9"/>
      <c r="E61" s="9"/>
      <c r="F61" s="9"/>
      <c r="G61" s="9"/>
      <c r="H61" s="9"/>
      <c r="I61" s="9"/>
      <c r="J61" s="9"/>
      <c r="K61" s="9"/>
    </row>
    <row r="62" spans="1:14" s="2" customFormat="1" ht="18" customHeight="1" x14ac:dyDescent="0.2">
      <c r="A62" s="9"/>
      <c r="B62" s="372" t="s">
        <v>85</v>
      </c>
      <c r="C62" s="373"/>
      <c r="D62" s="373" t="s">
        <v>87</v>
      </c>
      <c r="E62" s="359" t="s">
        <v>88</v>
      </c>
      <c r="F62" s="360"/>
      <c r="G62" s="376" t="s">
        <v>40</v>
      </c>
      <c r="H62" s="376" t="s">
        <v>86</v>
      </c>
      <c r="I62" s="376" t="s">
        <v>89</v>
      </c>
      <c r="J62" s="9"/>
      <c r="K62" s="9"/>
      <c r="L62" s="9"/>
    </row>
    <row r="63" spans="1:14" s="2" customFormat="1" ht="18" customHeight="1" x14ac:dyDescent="0.2">
      <c r="A63" s="9"/>
      <c r="B63" s="374"/>
      <c r="C63" s="375"/>
      <c r="D63" s="375"/>
      <c r="E63" s="56" t="s">
        <v>90</v>
      </c>
      <c r="F63" s="66" t="s">
        <v>2</v>
      </c>
      <c r="G63" s="377"/>
      <c r="H63" s="378"/>
      <c r="I63" s="379"/>
      <c r="J63" s="9"/>
      <c r="K63" s="9"/>
      <c r="L63" s="9"/>
    </row>
    <row r="64" spans="1:14" s="2" customFormat="1" ht="18" customHeight="1" x14ac:dyDescent="0.2">
      <c r="A64" s="9"/>
      <c r="B64" s="351" t="s">
        <v>22</v>
      </c>
      <c r="C64" s="33" t="s">
        <v>91</v>
      </c>
      <c r="D64" s="23"/>
      <c r="E64" s="57"/>
      <c r="F64" s="67">
        <f t="shared" ref="F64:F72" si="0">E64*12</f>
        <v>0</v>
      </c>
      <c r="G64" s="76"/>
      <c r="H64" s="84">
        <f>$D$64*$F$64*$G$64/60</f>
        <v>0</v>
      </c>
      <c r="I64" s="95" t="e">
        <f>($F$64*$G$64/60)/$D$64</f>
        <v>#DIV/0!</v>
      </c>
      <c r="J64" s="9"/>
      <c r="K64" s="9"/>
      <c r="L64" s="9"/>
    </row>
    <row r="65" spans="1:12" s="2" customFormat="1" ht="18" customHeight="1" x14ac:dyDescent="0.2">
      <c r="A65" s="9"/>
      <c r="B65" s="352"/>
      <c r="C65" s="34" t="s">
        <v>30</v>
      </c>
      <c r="D65" s="43"/>
      <c r="E65" s="58"/>
      <c r="F65" s="68">
        <f t="shared" si="0"/>
        <v>0</v>
      </c>
      <c r="G65" s="77"/>
      <c r="H65" s="85">
        <f>$D$65*$F$65*$G$65/60</f>
        <v>0</v>
      </c>
      <c r="I65" s="96" t="e">
        <f>($F$65*$G$65/60)/$D$65</f>
        <v>#DIV/0!</v>
      </c>
      <c r="J65" s="9"/>
      <c r="K65" s="9"/>
      <c r="L65" s="9"/>
    </row>
    <row r="66" spans="1:12" s="2" customFormat="1" ht="18" customHeight="1" x14ac:dyDescent="0.2">
      <c r="A66" s="9"/>
      <c r="B66" s="352"/>
      <c r="C66" s="34" t="s">
        <v>92</v>
      </c>
      <c r="D66" s="44"/>
      <c r="E66" s="59"/>
      <c r="F66" s="69">
        <f t="shared" si="0"/>
        <v>0</v>
      </c>
      <c r="G66" s="78"/>
      <c r="H66" s="86">
        <f>$D$66*$F$66*$G$66/60</f>
        <v>0</v>
      </c>
      <c r="I66" s="97" t="e">
        <f>($F$66*$G$66/60)/$D$66</f>
        <v>#DIV/0!</v>
      </c>
      <c r="J66" s="9"/>
      <c r="K66" s="9"/>
      <c r="L66" s="9"/>
    </row>
    <row r="67" spans="1:12" s="2" customFormat="1" ht="18" customHeight="1" x14ac:dyDescent="0.2">
      <c r="A67" s="9"/>
      <c r="B67" s="352"/>
      <c r="C67" s="34" t="s">
        <v>13</v>
      </c>
      <c r="D67" s="43"/>
      <c r="E67" s="58"/>
      <c r="F67" s="68">
        <f t="shared" si="0"/>
        <v>0</v>
      </c>
      <c r="G67" s="77"/>
      <c r="H67" s="85">
        <f>$D$67*$F$67*$G$67/60</f>
        <v>0</v>
      </c>
      <c r="I67" s="96" t="e">
        <f>($F$67*$G$67/60)/$D$67</f>
        <v>#DIV/0!</v>
      </c>
      <c r="J67" s="9"/>
      <c r="K67" s="9"/>
      <c r="L67" s="9"/>
    </row>
    <row r="68" spans="1:12" s="2" customFormat="1" ht="18" customHeight="1" x14ac:dyDescent="0.2">
      <c r="A68" s="9"/>
      <c r="B68" s="353"/>
      <c r="C68" s="35" t="s">
        <v>93</v>
      </c>
      <c r="D68" s="45"/>
      <c r="E68" s="60"/>
      <c r="F68" s="70">
        <f t="shared" si="0"/>
        <v>0</v>
      </c>
      <c r="G68" s="79"/>
      <c r="H68" s="87">
        <f>$D$68*$F$68*$G$68/60</f>
        <v>0</v>
      </c>
      <c r="I68" s="98" t="e">
        <f>($F$68*$G$68/60)/$D$68</f>
        <v>#DIV/0!</v>
      </c>
      <c r="J68" s="9"/>
      <c r="K68" s="9"/>
      <c r="L68" s="9"/>
    </row>
    <row r="69" spans="1:12" s="2" customFormat="1" ht="18" customHeight="1" x14ac:dyDescent="0.2">
      <c r="A69" s="9"/>
      <c r="B69" s="352" t="s">
        <v>37</v>
      </c>
      <c r="C69" s="36" t="s">
        <v>18</v>
      </c>
      <c r="D69" s="46"/>
      <c r="E69" s="61"/>
      <c r="F69" s="71">
        <f t="shared" si="0"/>
        <v>0</v>
      </c>
      <c r="G69" s="76"/>
      <c r="H69" s="88">
        <f>$D$69*$F$69*$G$69/60</f>
        <v>0</v>
      </c>
      <c r="I69" s="99" t="e">
        <f>($F$69*$G$69/60)/$D$69</f>
        <v>#DIV/0!</v>
      </c>
      <c r="J69" s="9"/>
      <c r="K69" s="9"/>
      <c r="L69" s="9"/>
    </row>
    <row r="70" spans="1:12" s="2" customFormat="1" ht="18" customHeight="1" x14ac:dyDescent="0.2">
      <c r="A70" s="9"/>
      <c r="B70" s="352"/>
      <c r="C70" s="34" t="s">
        <v>94</v>
      </c>
      <c r="D70" s="43"/>
      <c r="E70" s="58"/>
      <c r="F70" s="71">
        <f t="shared" si="0"/>
        <v>0</v>
      </c>
      <c r="G70" s="78"/>
      <c r="H70" s="85">
        <f>$D$70*$F$70*$G$70/60</f>
        <v>0</v>
      </c>
      <c r="I70" s="96" t="e">
        <f>($F70*$G$70/60)/$D$70</f>
        <v>#DIV/0!</v>
      </c>
      <c r="J70" s="9"/>
      <c r="K70" s="9"/>
      <c r="L70" s="9"/>
    </row>
    <row r="71" spans="1:12" s="2" customFormat="1" ht="18" customHeight="1" x14ac:dyDescent="0.2">
      <c r="A71" s="9"/>
      <c r="B71" s="352"/>
      <c r="C71" s="34" t="s">
        <v>95</v>
      </c>
      <c r="D71" s="43"/>
      <c r="E71" s="62"/>
      <c r="F71" s="72">
        <f t="shared" si="0"/>
        <v>0</v>
      </c>
      <c r="G71" s="78"/>
      <c r="H71" s="85">
        <f>$D$71*$F$71*$G$71/60</f>
        <v>0</v>
      </c>
      <c r="I71" s="96" t="e">
        <f>($F$71*$G$71/60)/$D$71</f>
        <v>#DIV/0!</v>
      </c>
      <c r="J71" s="9"/>
      <c r="K71" s="9"/>
      <c r="L71" s="9"/>
    </row>
    <row r="72" spans="1:12" s="2" customFormat="1" ht="18" customHeight="1" x14ac:dyDescent="0.2">
      <c r="A72" s="9"/>
      <c r="B72" s="353"/>
      <c r="C72" s="37" t="s">
        <v>96</v>
      </c>
      <c r="D72" s="45"/>
      <c r="E72" s="60"/>
      <c r="F72" s="73">
        <f t="shared" si="0"/>
        <v>0</v>
      </c>
      <c r="G72" s="80"/>
      <c r="H72" s="89">
        <f>$D$72*$F$72*$G$72/60</f>
        <v>0</v>
      </c>
      <c r="I72" s="100" t="e">
        <f>($F$72*$G$72/60)/$D$72</f>
        <v>#DIV/0!</v>
      </c>
      <c r="J72" s="9"/>
      <c r="K72" s="9"/>
      <c r="L72" s="9"/>
    </row>
    <row r="73" spans="1:12" s="2" customFormat="1" ht="18" customHeight="1" x14ac:dyDescent="0.2">
      <c r="A73" s="9"/>
      <c r="B73" s="24"/>
      <c r="C73" s="24"/>
      <c r="D73" s="47"/>
      <c r="E73" s="63">
        <f>SUM(E64:E72)</f>
        <v>0</v>
      </c>
      <c r="F73" s="63">
        <f>SUM(F64:F72)</f>
        <v>0</v>
      </c>
      <c r="G73" s="81">
        <f>SUM(G64:G72)</f>
        <v>0</v>
      </c>
      <c r="H73" s="90">
        <f>SUM(H64:H72)</f>
        <v>0</v>
      </c>
      <c r="I73" s="101" t="e">
        <f>SUM(I64:I72)</f>
        <v>#DIV/0!</v>
      </c>
      <c r="J73" s="9"/>
      <c r="K73" s="9"/>
      <c r="L73" s="9"/>
    </row>
    <row r="74" spans="1:12" s="2" customFormat="1" ht="18" customHeight="1" x14ac:dyDescent="0.2">
      <c r="A74" s="9"/>
      <c r="B74" s="25"/>
      <c r="C74" s="25"/>
      <c r="D74" s="25"/>
      <c r="E74" s="64"/>
      <c r="F74" s="64"/>
      <c r="G74" s="82"/>
      <c r="H74" s="91"/>
      <c r="I74" s="102"/>
      <c r="J74" s="9"/>
      <c r="K74" s="9"/>
      <c r="L74" s="9"/>
    </row>
    <row r="75" spans="1:12" s="2" customFormat="1" ht="18" customHeight="1" x14ac:dyDescent="0.2">
      <c r="A75" s="9"/>
      <c r="B75" s="361" t="s">
        <v>97</v>
      </c>
      <c r="C75" s="361"/>
      <c r="D75" s="361"/>
      <c r="E75" s="64"/>
      <c r="F75" s="64"/>
      <c r="G75" s="82"/>
      <c r="H75" s="91"/>
      <c r="I75" s="102"/>
      <c r="J75" s="9"/>
      <c r="K75" s="9"/>
      <c r="L75" s="9"/>
    </row>
    <row r="76" spans="1:12" s="2" customFormat="1" ht="18" customHeight="1" x14ac:dyDescent="0.2">
      <c r="A76" s="9"/>
      <c r="B76" s="372" t="s">
        <v>85</v>
      </c>
      <c r="C76" s="373"/>
      <c r="D76" s="373" t="s">
        <v>87</v>
      </c>
      <c r="E76" s="359" t="s">
        <v>88</v>
      </c>
      <c r="F76" s="360"/>
      <c r="G76" s="376" t="s">
        <v>40</v>
      </c>
      <c r="H76" s="376" t="s">
        <v>86</v>
      </c>
      <c r="I76" s="380" t="s">
        <v>89</v>
      </c>
      <c r="J76" s="9"/>
      <c r="K76" s="9"/>
      <c r="L76" s="9"/>
    </row>
    <row r="77" spans="1:12" s="2" customFormat="1" ht="18" customHeight="1" x14ac:dyDescent="0.2">
      <c r="A77" s="9"/>
      <c r="B77" s="374"/>
      <c r="C77" s="375"/>
      <c r="D77" s="375"/>
      <c r="E77" s="56" t="s">
        <v>90</v>
      </c>
      <c r="F77" s="66" t="s">
        <v>2</v>
      </c>
      <c r="G77" s="377"/>
      <c r="H77" s="378"/>
      <c r="I77" s="381"/>
      <c r="J77" s="9"/>
      <c r="K77" s="9"/>
      <c r="L77" s="9"/>
    </row>
    <row r="78" spans="1:12" s="2" customFormat="1" ht="18" customHeight="1" x14ac:dyDescent="0.2">
      <c r="A78" s="9"/>
      <c r="B78" s="351" t="s">
        <v>22</v>
      </c>
      <c r="C78" s="33" t="s">
        <v>91</v>
      </c>
      <c r="D78" s="48"/>
      <c r="E78" s="61"/>
      <c r="F78" s="74">
        <f t="shared" ref="F78:F86" si="1">E78*12</f>
        <v>0</v>
      </c>
      <c r="G78" s="83"/>
      <c r="H78" s="84">
        <f>$D$78*$F$78*$G$78/60</f>
        <v>0</v>
      </c>
      <c r="I78" s="99" t="e">
        <f>($F$78*$G$78/60)/$D$78</f>
        <v>#DIV/0!</v>
      </c>
      <c r="J78" s="9"/>
      <c r="K78" s="9"/>
      <c r="L78" s="9"/>
    </row>
    <row r="79" spans="1:12" s="2" customFormat="1" ht="18" customHeight="1" x14ac:dyDescent="0.2">
      <c r="A79" s="9"/>
      <c r="B79" s="352"/>
      <c r="C79" s="34" t="s">
        <v>30</v>
      </c>
      <c r="D79" s="49"/>
      <c r="E79" s="58"/>
      <c r="F79" s="68">
        <f t="shared" si="1"/>
        <v>0</v>
      </c>
      <c r="G79" s="77"/>
      <c r="H79" s="85">
        <f>$D$79*$F$79*$G$79/60</f>
        <v>0</v>
      </c>
      <c r="I79" s="96" t="e">
        <f>($F$79*$G$79/60)/$D$79</f>
        <v>#DIV/0!</v>
      </c>
      <c r="J79" s="9"/>
      <c r="K79" s="9"/>
      <c r="L79" s="9"/>
    </row>
    <row r="80" spans="1:12" s="2" customFormat="1" ht="18" customHeight="1" x14ac:dyDescent="0.2">
      <c r="A80" s="9"/>
      <c r="B80" s="352"/>
      <c r="C80" s="34" t="s">
        <v>92</v>
      </c>
      <c r="D80" s="49"/>
      <c r="E80" s="58"/>
      <c r="F80" s="68">
        <f t="shared" si="1"/>
        <v>0</v>
      </c>
      <c r="G80" s="77"/>
      <c r="H80" s="85">
        <f>$D$80*$F$80*$G$80/60</f>
        <v>0</v>
      </c>
      <c r="I80" s="97" t="e">
        <f>($F$80*$G$80/60)/$D$80</f>
        <v>#DIV/0!</v>
      </c>
      <c r="J80" s="9"/>
      <c r="K80" s="9"/>
      <c r="L80" s="9"/>
    </row>
    <row r="81" spans="1:13" s="2" customFormat="1" ht="18" customHeight="1" x14ac:dyDescent="0.2">
      <c r="A81" s="9"/>
      <c r="B81" s="352"/>
      <c r="C81" s="34" t="s">
        <v>13</v>
      </c>
      <c r="D81" s="49"/>
      <c r="E81" s="58"/>
      <c r="F81" s="71">
        <f t="shared" si="1"/>
        <v>0</v>
      </c>
      <c r="G81" s="77"/>
      <c r="H81" s="85">
        <f>$D$81*$F$81*$G$81/60</f>
        <v>0</v>
      </c>
      <c r="I81" s="96" t="e">
        <f>($F$81*$G$81/60)/$D$81</f>
        <v>#DIV/0!</v>
      </c>
      <c r="J81" s="9"/>
      <c r="K81" s="9"/>
      <c r="L81" s="9"/>
    </row>
    <row r="82" spans="1:13" s="2" customFormat="1" ht="18" customHeight="1" x14ac:dyDescent="0.2">
      <c r="A82" s="9"/>
      <c r="B82" s="353"/>
      <c r="C82" s="35" t="s">
        <v>93</v>
      </c>
      <c r="D82" s="50"/>
      <c r="E82" s="65"/>
      <c r="F82" s="75">
        <f t="shared" si="1"/>
        <v>0</v>
      </c>
      <c r="G82" s="80"/>
      <c r="H82" s="92">
        <f>$D$82*$F$82*$G$82/60</f>
        <v>0</v>
      </c>
      <c r="I82" s="97" t="e">
        <f>($F$82*$G$82/60)/$D$82</f>
        <v>#DIV/0!</v>
      </c>
      <c r="J82" s="9"/>
      <c r="K82" s="9"/>
      <c r="L82" s="9"/>
    </row>
    <row r="83" spans="1:13" s="2" customFormat="1" ht="18" customHeight="1" x14ac:dyDescent="0.2">
      <c r="A83" s="9"/>
      <c r="B83" s="352" t="s">
        <v>37</v>
      </c>
      <c r="C83" s="36" t="s">
        <v>18</v>
      </c>
      <c r="D83" s="51"/>
      <c r="E83" s="60"/>
      <c r="F83" s="71">
        <f t="shared" si="1"/>
        <v>0</v>
      </c>
      <c r="G83" s="79"/>
      <c r="H83" s="93">
        <f>$D$83*$F$83*$G$83/60</f>
        <v>0</v>
      </c>
      <c r="I83" s="99" t="e">
        <f>($F$83*$G$83/60)/$D$83</f>
        <v>#DIV/0!</v>
      </c>
      <c r="J83" s="9"/>
      <c r="K83" s="9"/>
      <c r="L83" s="9"/>
    </row>
    <row r="84" spans="1:13" s="2" customFormat="1" ht="18" customHeight="1" x14ac:dyDescent="0.2">
      <c r="A84" s="9"/>
      <c r="B84" s="352"/>
      <c r="C84" s="34" t="s">
        <v>94</v>
      </c>
      <c r="D84" s="49"/>
      <c r="E84" s="58"/>
      <c r="F84" s="71">
        <f t="shared" si="1"/>
        <v>0</v>
      </c>
      <c r="G84" s="77"/>
      <c r="H84" s="85">
        <f>$D$84*$F$84*$G$84/60</f>
        <v>0</v>
      </c>
      <c r="I84" s="96" t="e">
        <f>($F$84*$G$84/60)/$D$84</f>
        <v>#DIV/0!</v>
      </c>
      <c r="J84" s="9"/>
      <c r="K84" s="9"/>
      <c r="L84" s="9"/>
    </row>
    <row r="85" spans="1:13" s="2" customFormat="1" ht="18" customHeight="1" x14ac:dyDescent="0.2">
      <c r="A85" s="9"/>
      <c r="B85" s="352"/>
      <c r="C85" s="34" t="s">
        <v>95</v>
      </c>
      <c r="D85" s="49"/>
      <c r="E85" s="60"/>
      <c r="F85" s="68">
        <f t="shared" si="1"/>
        <v>0</v>
      </c>
      <c r="G85" s="77"/>
      <c r="H85" s="85">
        <f>$D$85*$F$85*$G$85/60</f>
        <v>0</v>
      </c>
      <c r="I85" s="96" t="e">
        <f>($F$85*$G$85/60)/$D$85</f>
        <v>#DIV/0!</v>
      </c>
      <c r="J85" s="9"/>
      <c r="K85" s="9"/>
      <c r="L85" s="9"/>
    </row>
    <row r="86" spans="1:13" s="2" customFormat="1" ht="18" customHeight="1" x14ac:dyDescent="0.2">
      <c r="A86" s="9"/>
      <c r="B86" s="353"/>
      <c r="C86" s="37" t="s">
        <v>96</v>
      </c>
      <c r="D86" s="52"/>
      <c r="E86" s="59"/>
      <c r="F86" s="73">
        <f t="shared" si="1"/>
        <v>0</v>
      </c>
      <c r="G86" s="77"/>
      <c r="H86" s="85">
        <f>$D$86*$F$86*$G$86/60</f>
        <v>0</v>
      </c>
      <c r="I86" s="97" t="e">
        <f>($F$86*$G$86/60)/$D$86</f>
        <v>#DIV/0!</v>
      </c>
      <c r="J86" s="9"/>
      <c r="K86" s="9"/>
      <c r="L86" s="9"/>
    </row>
    <row r="87" spans="1:13" s="2" customFormat="1" ht="18" customHeight="1" x14ac:dyDescent="0.2">
      <c r="A87" s="9"/>
      <c r="B87" s="359"/>
      <c r="C87" s="362"/>
      <c r="D87" s="360"/>
      <c r="E87" s="63">
        <f>SUM(E78:E86)</f>
        <v>0</v>
      </c>
      <c r="F87" s="63">
        <f>SUM(F78:F86)</f>
        <v>0</v>
      </c>
      <c r="G87" s="81">
        <f>SUM(G78:G86)</f>
        <v>0</v>
      </c>
      <c r="H87" s="90">
        <f>SUM(H78:H86)</f>
        <v>0</v>
      </c>
      <c r="I87" s="101" t="e">
        <f>SUM(I78:I86)</f>
        <v>#DIV/0!</v>
      </c>
      <c r="J87" s="9"/>
      <c r="K87" s="9"/>
      <c r="L87" s="9"/>
    </row>
    <row r="88" spans="1:13" s="2" customFormat="1" ht="18" customHeight="1" x14ac:dyDescent="0.2">
      <c r="A88" s="9"/>
      <c r="B88" s="25"/>
      <c r="C88" s="25"/>
      <c r="D88" s="25"/>
      <c r="E88" s="64"/>
      <c r="F88" s="64"/>
      <c r="G88" s="82"/>
      <c r="H88" s="91"/>
      <c r="I88" s="102"/>
      <c r="J88" s="9"/>
      <c r="K88" s="9"/>
      <c r="L88" s="9"/>
    </row>
    <row r="89" spans="1:13" s="2" customFormat="1" ht="18" customHeight="1" x14ac:dyDescent="0.2">
      <c r="A89" s="9"/>
      <c r="B89" s="25"/>
      <c r="C89" s="25"/>
      <c r="D89" s="25"/>
      <c r="E89" s="64"/>
      <c r="G89" s="9"/>
      <c r="H89" s="94" t="s">
        <v>98</v>
      </c>
      <c r="I89" s="102"/>
      <c r="J89" s="9"/>
      <c r="K89" s="9"/>
      <c r="L89" s="9"/>
    </row>
    <row r="90" spans="1:13" s="2" customFormat="1" ht="18" customHeight="1" x14ac:dyDescent="0.2">
      <c r="A90" s="9"/>
      <c r="B90" s="25"/>
      <c r="C90" s="25"/>
      <c r="D90" s="25"/>
      <c r="E90" s="64"/>
      <c r="F90" s="9"/>
      <c r="G90" s="9"/>
      <c r="I90" s="103" t="e">
        <f>($H$73-$H$87)/$H$73</f>
        <v>#DIV/0!</v>
      </c>
      <c r="J90" s="9"/>
      <c r="K90" s="9"/>
      <c r="L90" s="9"/>
    </row>
    <row r="91" spans="1:13" s="2" customFormat="1" ht="18" customHeight="1" x14ac:dyDescent="0.2">
      <c r="A91" s="9"/>
      <c r="B91" s="25"/>
      <c r="C91" s="25"/>
      <c r="D91" s="25"/>
      <c r="E91" s="64"/>
      <c r="F91" s="64"/>
      <c r="G91" s="82"/>
      <c r="H91" s="91"/>
      <c r="I91" s="102"/>
      <c r="J91" s="9"/>
      <c r="K91" s="9"/>
      <c r="L91" s="9"/>
    </row>
    <row r="92" spans="1:13" x14ac:dyDescent="0.2">
      <c r="A92" s="9"/>
      <c r="B92" s="9"/>
      <c r="C92" s="9"/>
      <c r="D92" s="9"/>
      <c r="E92" s="9"/>
      <c r="F92" s="9"/>
      <c r="G92" s="9"/>
      <c r="H92" s="9"/>
      <c r="I92" s="9"/>
      <c r="J92" s="9"/>
      <c r="K92" s="9"/>
    </row>
    <row r="93" spans="1:13" x14ac:dyDescent="0.2">
      <c r="A93" s="9"/>
      <c r="B93" s="9" t="s">
        <v>17</v>
      </c>
      <c r="C93" s="9"/>
      <c r="D93" s="9"/>
      <c r="E93" s="9"/>
      <c r="F93" s="9"/>
      <c r="G93" s="9"/>
      <c r="H93" s="9"/>
      <c r="I93" s="9"/>
      <c r="J93" s="9"/>
      <c r="K93" s="9"/>
    </row>
    <row r="94" spans="1:13" ht="88.5" customHeight="1" x14ac:dyDescent="0.2">
      <c r="A94" s="9"/>
      <c r="B94" s="354"/>
      <c r="C94" s="357"/>
      <c r="D94" s="357"/>
      <c r="E94" s="357"/>
      <c r="F94" s="357"/>
      <c r="G94" s="357"/>
      <c r="H94" s="357"/>
      <c r="I94" s="357"/>
      <c r="J94" s="357"/>
      <c r="K94" s="357"/>
      <c r="L94" s="357"/>
      <c r="M94" s="358"/>
    </row>
    <row r="95" spans="1:13" x14ac:dyDescent="0.2">
      <c r="A95" s="9"/>
      <c r="B95" s="9"/>
      <c r="C95" s="9"/>
      <c r="D95" s="9"/>
      <c r="E95" s="9"/>
      <c r="F95" s="9"/>
      <c r="G95" s="9"/>
      <c r="H95" s="9"/>
      <c r="I95" s="9"/>
      <c r="J95" s="9"/>
      <c r="K95" s="9"/>
    </row>
  </sheetData>
  <mergeCells count="48">
    <mergeCell ref="B83:B86"/>
    <mergeCell ref="B87:D87"/>
    <mergeCell ref="B94:M94"/>
    <mergeCell ref="C40:M42"/>
    <mergeCell ref="B62:C63"/>
    <mergeCell ref="D62:D63"/>
    <mergeCell ref="G62:G63"/>
    <mergeCell ref="H62:H63"/>
    <mergeCell ref="I62:I63"/>
    <mergeCell ref="B64:B68"/>
    <mergeCell ref="B69:B72"/>
    <mergeCell ref="B76:C77"/>
    <mergeCell ref="D76:D77"/>
    <mergeCell ref="G76:G77"/>
    <mergeCell ref="H76:H77"/>
    <mergeCell ref="I76:I77"/>
    <mergeCell ref="B78:B82"/>
    <mergeCell ref="B55:M55"/>
    <mergeCell ref="B58:M58"/>
    <mergeCell ref="E62:F62"/>
    <mergeCell ref="B75:D75"/>
    <mergeCell ref="E76:F76"/>
    <mergeCell ref="G48:M48"/>
    <mergeCell ref="G49:H49"/>
    <mergeCell ref="G50:H50"/>
    <mergeCell ref="I50:M50"/>
    <mergeCell ref="G51:H51"/>
    <mergeCell ref="D30:F30"/>
    <mergeCell ref="D32:F32"/>
    <mergeCell ref="C38:J38"/>
    <mergeCell ref="B47:E47"/>
    <mergeCell ref="G47:M47"/>
    <mergeCell ref="D16:E16"/>
    <mergeCell ref="F16:J16"/>
    <mergeCell ref="C20:H20"/>
    <mergeCell ref="D26:F26"/>
    <mergeCell ref="D28:F28"/>
    <mergeCell ref="B11:J11"/>
    <mergeCell ref="B12:J12"/>
    <mergeCell ref="B13:J13"/>
    <mergeCell ref="B14:J14"/>
    <mergeCell ref="B15:J15"/>
    <mergeCell ref="A2:K2"/>
    <mergeCell ref="C7:J7"/>
    <mergeCell ref="C8:J8"/>
    <mergeCell ref="C9:J9"/>
    <mergeCell ref="C10:J10"/>
    <mergeCell ref="B4:I5"/>
  </mergeCells>
  <phoneticPr fontId="22"/>
  <conditionalFormatting sqref="C16">
    <cfRule type="expression" dxfId="15" priority="2" stopIfTrue="1">
      <formula>NOT(ISERROR(SEARCH("あり",C16)))</formula>
    </cfRule>
    <cfRule type="expression" dxfId="14" priority="3" stopIfTrue="1">
      <formula>NOT(ISERROR(SEARCH("なし",C16)))</formula>
    </cfRule>
    <cfRule type="expression" dxfId="13" priority="4" stopIfTrue="1">
      <formula>NOT(ISERROR(SEARCH("あり",C16)))</formula>
    </cfRule>
  </conditionalFormatting>
  <conditionalFormatting sqref="D28">
    <cfRule type="cellIs" dxfId="12" priority="6" stopIfTrue="1" operator="greaterThan">
      <formula>666000</formula>
    </cfRule>
    <cfRule type="cellIs" dxfId="11" priority="7" stopIfTrue="1" operator="greaterThan">
      <formula>1000000</formula>
    </cfRule>
  </conditionalFormatting>
  <conditionalFormatting sqref="D30">
    <cfRule type="cellIs" dxfId="10" priority="8" stopIfTrue="1" operator="greaterThan">
      <formula>666000</formula>
    </cfRule>
    <cfRule type="cellIs" dxfId="9" priority="9" stopIfTrue="1" operator="greaterThan">
      <formula>1000000</formula>
    </cfRule>
  </conditionalFormatting>
  <conditionalFormatting sqref="D32 D34:H34">
    <cfRule type="cellIs" dxfId="8" priority="5" stopIfTrue="1" operator="greaterThan">
      <formula>1000000</formula>
    </cfRule>
  </conditionalFormatting>
  <conditionalFormatting sqref="D32">
    <cfRule type="cellIs" dxfId="7" priority="1" stopIfTrue="1" operator="greaterThan">
      <formula>666000</formula>
    </cfRule>
  </conditionalFormatting>
  <dataValidations count="4">
    <dataValidation imeMode="halfAlpha" allowBlank="1" showInputMessage="1" showErrorMessage="1" sqref="B14:K14 F16:M16" xr:uid="{00000000-0002-0000-0300-000000000000}"/>
    <dataValidation type="list" allowBlank="1" showInputMessage="1" showErrorMessage="1" sqref="K12" xr:uid="{00000000-0002-0000-0300-000001000000}">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type="list" allowBlank="1" showInputMessage="1" showErrorMessage="1" sqref="C16" xr:uid="{00000000-0002-0000-0300-000002000000}">
      <formula1>"あり,なし"</formula1>
    </dataValidation>
    <dataValidation imeMode="halfKatakana" allowBlank="1" showInputMessage="1" showErrorMessage="1" sqref="C9:H9 C7" xr:uid="{00000000-0002-0000-0300-000003000000}"/>
  </dataValidations>
  <pageMargins left="0.70866141732283472" right="0.70866141732283472" top="0.74803149606299213" bottom="0.35433070866141736" header="0.31496062992125984" footer="0.31496062992125984"/>
  <pageSetup paperSize="9" scale="37" fitToHeight="0" orientation="portrait" r:id="rId1"/>
  <rowBreaks count="2" manualBreakCount="2">
    <brk id="43" max="12" man="1"/>
    <brk id="9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26">
              <controlPr defaultSize="0" autoFill="0" autoLine="0" autoPict="0">
                <anchor moveWithCells="1">
                  <from>
                    <xdr:col>1</xdr:col>
                    <xdr:colOff>708660</xdr:colOff>
                    <xdr:row>17</xdr:row>
                    <xdr:rowOff>198120</xdr:rowOff>
                  </from>
                  <to>
                    <xdr:col>1</xdr:col>
                    <xdr:colOff>1089660</xdr:colOff>
                    <xdr:row>19</xdr:row>
                    <xdr:rowOff>45720</xdr:rowOff>
                  </to>
                </anchor>
              </controlPr>
            </control>
          </mc:Choice>
        </mc:AlternateContent>
        <mc:AlternateContent xmlns:mc="http://schemas.openxmlformats.org/markup-compatibility/2006">
          <mc:Choice Requires="x14">
            <control shapeId="55298" r:id="rId5" name="チェック 27">
              <controlPr defaultSize="0" autoFill="0" autoLine="0" autoPict="0">
                <anchor moveWithCells="1">
                  <from>
                    <xdr:col>1</xdr:col>
                    <xdr:colOff>693420</xdr:colOff>
                    <xdr:row>19</xdr:row>
                    <xdr:rowOff>0</xdr:rowOff>
                  </from>
                  <to>
                    <xdr:col>1</xdr:col>
                    <xdr:colOff>1089660</xdr:colOff>
                    <xdr:row>19</xdr:row>
                    <xdr:rowOff>449580</xdr:rowOff>
                  </to>
                </anchor>
              </controlPr>
            </control>
          </mc:Choice>
        </mc:AlternateContent>
        <mc:AlternateContent xmlns:mc="http://schemas.openxmlformats.org/markup-compatibility/2006">
          <mc:Choice Requires="x14">
            <control shapeId="55299" r:id="rId6" name="チェック 28">
              <controlPr defaultSize="0" autoFill="0" autoLine="0" autoPict="0">
                <anchor moveWithCells="1">
                  <from>
                    <xdr:col>1</xdr:col>
                    <xdr:colOff>678180</xdr:colOff>
                    <xdr:row>19</xdr:row>
                    <xdr:rowOff>381000</xdr:rowOff>
                  </from>
                  <to>
                    <xdr:col>1</xdr:col>
                    <xdr:colOff>1059180</xdr:colOff>
                    <xdr:row>21</xdr:row>
                    <xdr:rowOff>106680</xdr:rowOff>
                  </to>
                </anchor>
              </controlPr>
            </control>
          </mc:Choice>
        </mc:AlternateContent>
        <mc:AlternateContent xmlns:mc="http://schemas.openxmlformats.org/markup-compatibility/2006">
          <mc:Choice Requires="x14">
            <control shapeId="55300" r:id="rId7" name="チェック 29">
              <controlPr defaultSize="0" autoFill="0" autoLine="0" autoPict="0">
                <anchor moveWithCells="1">
                  <from>
                    <xdr:col>1</xdr:col>
                    <xdr:colOff>678180</xdr:colOff>
                    <xdr:row>20</xdr:row>
                    <xdr:rowOff>198120</xdr:rowOff>
                  </from>
                  <to>
                    <xdr:col>1</xdr:col>
                    <xdr:colOff>1059180</xdr:colOff>
                    <xdr:row>22</xdr:row>
                    <xdr:rowOff>83820</xdr:rowOff>
                  </to>
                </anchor>
              </controlPr>
            </control>
          </mc:Choice>
        </mc:AlternateContent>
        <mc:AlternateContent xmlns:mc="http://schemas.openxmlformats.org/markup-compatibility/2006">
          <mc:Choice Requires="x14">
            <control shapeId="55303" r:id="rId8" name="チェック 162">
              <controlPr defaultSize="0" autoFill="0" autoLine="0" autoPict="0">
                <anchor moveWithCells="1" sizeWithCells="1">
                  <from>
                    <xdr:col>2</xdr:col>
                    <xdr:colOff>861060</xdr:colOff>
                    <xdr:row>34</xdr:row>
                    <xdr:rowOff>7620</xdr:rowOff>
                  </from>
                  <to>
                    <xdr:col>2</xdr:col>
                    <xdr:colOff>1173480</xdr:colOff>
                    <xdr:row>35</xdr:row>
                    <xdr:rowOff>30480</xdr:rowOff>
                  </to>
                </anchor>
              </controlPr>
            </control>
          </mc:Choice>
        </mc:AlternateContent>
        <mc:AlternateContent xmlns:mc="http://schemas.openxmlformats.org/markup-compatibility/2006">
          <mc:Choice Requires="x14">
            <control shapeId="55304" r:id="rId9" name="チェック 163">
              <controlPr defaultSize="0" autoFill="0" autoLine="0" autoPict="0">
                <anchor moveWithCells="1" sizeWithCells="1">
                  <from>
                    <xdr:col>2</xdr:col>
                    <xdr:colOff>861060</xdr:colOff>
                    <xdr:row>34</xdr:row>
                    <xdr:rowOff>419100</xdr:rowOff>
                  </from>
                  <to>
                    <xdr:col>2</xdr:col>
                    <xdr:colOff>1173480</xdr:colOff>
                    <xdr:row>36</xdr:row>
                    <xdr:rowOff>0</xdr:rowOff>
                  </to>
                </anchor>
              </controlPr>
            </control>
          </mc:Choice>
        </mc:AlternateContent>
        <mc:AlternateContent xmlns:mc="http://schemas.openxmlformats.org/markup-compatibility/2006">
          <mc:Choice Requires="x14">
            <control shapeId="55306" r:id="rId10" name="チェック 164">
              <controlPr defaultSize="0" autoFill="0" autoLine="0" autoPict="0">
                <anchor moveWithCells="1" sizeWithCells="1">
                  <from>
                    <xdr:col>4</xdr:col>
                    <xdr:colOff>518160</xdr:colOff>
                    <xdr:row>34</xdr:row>
                    <xdr:rowOff>403860</xdr:rowOff>
                  </from>
                  <to>
                    <xdr:col>4</xdr:col>
                    <xdr:colOff>762000</xdr:colOff>
                    <xdr:row>36</xdr:row>
                    <xdr:rowOff>0</xdr:rowOff>
                  </to>
                </anchor>
              </controlPr>
            </control>
          </mc:Choice>
        </mc:AlternateContent>
        <mc:AlternateContent xmlns:mc="http://schemas.openxmlformats.org/markup-compatibility/2006">
          <mc:Choice Requires="x14">
            <control shapeId="55307" r:id="rId11" name="チェック 165">
              <controlPr defaultSize="0" autoFill="0" autoLine="0" autoPict="0">
                <anchor moveWithCells="1" sizeWithCells="1">
                  <from>
                    <xdr:col>4</xdr:col>
                    <xdr:colOff>518160</xdr:colOff>
                    <xdr:row>34</xdr:row>
                    <xdr:rowOff>0</xdr:rowOff>
                  </from>
                  <to>
                    <xdr:col>4</xdr:col>
                    <xdr:colOff>762000</xdr:colOff>
                    <xdr:row>35</xdr:row>
                    <xdr:rowOff>15240</xdr:rowOff>
                  </to>
                </anchor>
              </controlPr>
            </control>
          </mc:Choice>
        </mc:AlternateContent>
        <mc:AlternateContent xmlns:mc="http://schemas.openxmlformats.org/markup-compatibility/2006">
          <mc:Choice Requires="x14">
            <control shapeId="55308" r:id="rId12" name="チェック 166">
              <controlPr defaultSize="0" autoFill="0" autoLine="0" autoPict="0">
                <anchor moveWithCells="1">
                  <from>
                    <xdr:col>6</xdr:col>
                    <xdr:colOff>693420</xdr:colOff>
                    <xdr:row>34</xdr:row>
                    <xdr:rowOff>83820</xdr:rowOff>
                  </from>
                  <to>
                    <xdr:col>6</xdr:col>
                    <xdr:colOff>937260</xdr:colOff>
                    <xdr:row>34</xdr:row>
                    <xdr:rowOff>327660</xdr:rowOff>
                  </to>
                </anchor>
              </controlPr>
            </control>
          </mc:Choice>
        </mc:AlternateContent>
        <mc:AlternateContent xmlns:mc="http://schemas.openxmlformats.org/markup-compatibility/2006">
          <mc:Choice Requires="x14">
            <control shapeId="55310" r:id="rId13" name="チェック 177">
              <controlPr defaultSize="0" autoFill="0" autoLine="0" autoPict="0">
                <anchor moveWithCells="1" sizeWithCells="1">
                  <from>
                    <xdr:col>1</xdr:col>
                    <xdr:colOff>121920</xdr:colOff>
                    <xdr:row>47</xdr:row>
                    <xdr:rowOff>0</xdr:rowOff>
                  </from>
                  <to>
                    <xdr:col>1</xdr:col>
                    <xdr:colOff>434340</xdr:colOff>
                    <xdr:row>48</xdr:row>
                    <xdr:rowOff>15240</xdr:rowOff>
                  </to>
                </anchor>
              </controlPr>
            </control>
          </mc:Choice>
        </mc:AlternateContent>
        <mc:AlternateContent xmlns:mc="http://schemas.openxmlformats.org/markup-compatibility/2006">
          <mc:Choice Requires="x14">
            <control shapeId="55311" r:id="rId14" name="チェック 178">
              <controlPr defaultSize="0" autoFill="0" autoLine="0" autoPict="0">
                <anchor moveWithCells="1" sizeWithCells="1">
                  <from>
                    <xdr:col>1</xdr:col>
                    <xdr:colOff>121920</xdr:colOff>
                    <xdr:row>47</xdr:row>
                    <xdr:rowOff>411480</xdr:rowOff>
                  </from>
                  <to>
                    <xdr:col>1</xdr:col>
                    <xdr:colOff>434340</xdr:colOff>
                    <xdr:row>48</xdr:row>
                    <xdr:rowOff>411480</xdr:rowOff>
                  </to>
                </anchor>
              </controlPr>
            </control>
          </mc:Choice>
        </mc:AlternateContent>
        <mc:AlternateContent xmlns:mc="http://schemas.openxmlformats.org/markup-compatibility/2006">
          <mc:Choice Requires="x14">
            <control shapeId="55313" r:id="rId15" name="チェック 179">
              <controlPr defaultSize="0" autoFill="0" autoLine="0" autoPict="0">
                <anchor moveWithCells="1" sizeWithCells="1">
                  <from>
                    <xdr:col>1</xdr:col>
                    <xdr:colOff>106680</xdr:colOff>
                    <xdr:row>49</xdr:row>
                    <xdr:rowOff>22860</xdr:rowOff>
                  </from>
                  <to>
                    <xdr:col>1</xdr:col>
                    <xdr:colOff>419100</xdr:colOff>
                    <xdr:row>50</xdr:row>
                    <xdr:rowOff>38100</xdr:rowOff>
                  </to>
                </anchor>
              </controlPr>
            </control>
          </mc:Choice>
        </mc:AlternateContent>
        <mc:AlternateContent xmlns:mc="http://schemas.openxmlformats.org/markup-compatibility/2006">
          <mc:Choice Requires="x14">
            <control shapeId="55314" r:id="rId16" name="チェック 180">
              <controlPr defaultSize="0" autoFill="0" autoLine="0" autoPict="0">
                <anchor moveWithCells="1" sizeWithCells="1">
                  <from>
                    <xdr:col>1</xdr:col>
                    <xdr:colOff>106680</xdr:colOff>
                    <xdr:row>50</xdr:row>
                    <xdr:rowOff>7620</xdr:rowOff>
                  </from>
                  <to>
                    <xdr:col>1</xdr:col>
                    <xdr:colOff>419100</xdr:colOff>
                    <xdr:row>51</xdr:row>
                    <xdr:rowOff>7620</xdr:rowOff>
                  </to>
                </anchor>
              </controlPr>
            </control>
          </mc:Choice>
        </mc:AlternateContent>
        <mc:AlternateContent xmlns:mc="http://schemas.openxmlformats.org/markup-compatibility/2006">
          <mc:Choice Requires="x14">
            <control shapeId="55316" r:id="rId17" name="チェック 181">
              <controlPr defaultSize="0" autoFill="0" autoLine="0" autoPict="0">
                <anchor moveWithCells="1" sizeWithCells="1">
                  <from>
                    <xdr:col>3</xdr:col>
                    <xdr:colOff>60960</xdr:colOff>
                    <xdr:row>47</xdr:row>
                    <xdr:rowOff>30480</xdr:rowOff>
                  </from>
                  <to>
                    <xdr:col>3</xdr:col>
                    <xdr:colOff>381000</xdr:colOff>
                    <xdr:row>48</xdr:row>
                    <xdr:rowOff>45720</xdr:rowOff>
                  </to>
                </anchor>
              </controlPr>
            </control>
          </mc:Choice>
        </mc:AlternateContent>
        <mc:AlternateContent xmlns:mc="http://schemas.openxmlformats.org/markup-compatibility/2006">
          <mc:Choice Requires="x14">
            <control shapeId="55317" r:id="rId18" name="チェック 182">
              <controlPr defaultSize="0" autoFill="0" autoLine="0" autoPict="0">
                <anchor moveWithCells="1" sizeWithCells="1">
                  <from>
                    <xdr:col>3</xdr:col>
                    <xdr:colOff>60960</xdr:colOff>
                    <xdr:row>48</xdr:row>
                    <xdr:rowOff>15240</xdr:rowOff>
                  </from>
                  <to>
                    <xdr:col>3</xdr:col>
                    <xdr:colOff>381000</xdr:colOff>
                    <xdr:row>49</xdr:row>
                    <xdr:rowOff>22860</xdr:rowOff>
                  </to>
                </anchor>
              </controlPr>
            </control>
          </mc:Choice>
        </mc:AlternateContent>
        <mc:AlternateContent xmlns:mc="http://schemas.openxmlformats.org/markup-compatibility/2006">
          <mc:Choice Requires="x14">
            <control shapeId="55318" r:id="rId19" name="チェック 183">
              <controlPr defaultSize="0" autoFill="0" autoLine="0" autoPict="0">
                <anchor moveWithCells="1" sizeWithCells="1">
                  <from>
                    <xdr:col>3</xdr:col>
                    <xdr:colOff>76200</xdr:colOff>
                    <xdr:row>49</xdr:row>
                    <xdr:rowOff>7620</xdr:rowOff>
                  </from>
                  <to>
                    <xdr:col>3</xdr:col>
                    <xdr:colOff>403860</xdr:colOff>
                    <xdr:row>50</xdr:row>
                    <xdr:rowOff>30480</xdr:rowOff>
                  </to>
                </anchor>
              </controlPr>
            </control>
          </mc:Choice>
        </mc:AlternateContent>
        <mc:AlternateContent xmlns:mc="http://schemas.openxmlformats.org/markup-compatibility/2006">
          <mc:Choice Requires="x14">
            <control shapeId="55320" r:id="rId20" name="チェック 369">
              <controlPr defaultSize="0" autoFill="0" autoLine="0" autoPict="0">
                <anchor moveWithCells="1" sizeWithCells="1">
                  <from>
                    <xdr:col>6</xdr:col>
                    <xdr:colOff>114300</xdr:colOff>
                    <xdr:row>46</xdr:row>
                    <xdr:rowOff>297180</xdr:rowOff>
                  </from>
                  <to>
                    <xdr:col>6</xdr:col>
                    <xdr:colOff>434340</xdr:colOff>
                    <xdr:row>47</xdr:row>
                    <xdr:rowOff>320040</xdr:rowOff>
                  </to>
                </anchor>
              </controlPr>
            </control>
          </mc:Choice>
        </mc:AlternateContent>
        <mc:AlternateContent xmlns:mc="http://schemas.openxmlformats.org/markup-compatibility/2006">
          <mc:Choice Requires="x14">
            <control shapeId="55321" r:id="rId21" name="チェック 370">
              <controlPr defaultSize="0" autoFill="0" autoLine="0" autoPict="0">
                <anchor moveWithCells="1" sizeWithCells="1">
                  <from>
                    <xdr:col>6</xdr:col>
                    <xdr:colOff>114300</xdr:colOff>
                    <xdr:row>48</xdr:row>
                    <xdr:rowOff>7620</xdr:rowOff>
                  </from>
                  <to>
                    <xdr:col>6</xdr:col>
                    <xdr:colOff>434340</xdr:colOff>
                    <xdr:row>49</xdr:row>
                    <xdr:rowOff>7620</xdr:rowOff>
                  </to>
                </anchor>
              </controlPr>
            </control>
          </mc:Choice>
        </mc:AlternateContent>
        <mc:AlternateContent xmlns:mc="http://schemas.openxmlformats.org/markup-compatibility/2006">
          <mc:Choice Requires="x14">
            <control shapeId="55323" r:id="rId22" name="チェック 371">
              <controlPr defaultSize="0" autoFill="0" autoLine="0" autoPict="0">
                <anchor moveWithCells="1" sizeWithCells="1">
                  <from>
                    <xdr:col>6</xdr:col>
                    <xdr:colOff>137160</xdr:colOff>
                    <xdr:row>48</xdr:row>
                    <xdr:rowOff>411480</xdr:rowOff>
                  </from>
                  <to>
                    <xdr:col>6</xdr:col>
                    <xdr:colOff>457200</xdr:colOff>
                    <xdr:row>50</xdr:row>
                    <xdr:rowOff>7620</xdr:rowOff>
                  </to>
                </anchor>
              </controlPr>
            </control>
          </mc:Choice>
        </mc:AlternateContent>
        <mc:AlternateContent xmlns:mc="http://schemas.openxmlformats.org/markup-compatibility/2006">
          <mc:Choice Requires="x14">
            <control shapeId="55324" r:id="rId23" name="チェック 372">
              <controlPr defaultSize="0" autoFill="0" autoLine="0" autoPict="0">
                <anchor moveWithCells="1" sizeWithCells="1">
                  <from>
                    <xdr:col>6</xdr:col>
                    <xdr:colOff>137160</xdr:colOff>
                    <xdr:row>49</xdr:row>
                    <xdr:rowOff>396240</xdr:rowOff>
                  </from>
                  <to>
                    <xdr:col>6</xdr:col>
                    <xdr:colOff>457200</xdr:colOff>
                    <xdr:row>50</xdr:row>
                    <xdr:rowOff>403860</xdr:rowOff>
                  </to>
                </anchor>
              </controlPr>
            </control>
          </mc:Choice>
        </mc:AlternateContent>
        <mc:AlternateContent xmlns:mc="http://schemas.openxmlformats.org/markup-compatibility/2006">
          <mc:Choice Requires="x14">
            <control shapeId="55326" r:id="rId24" name="チェック 373">
              <controlPr defaultSize="0" autoFill="0" autoLine="0" autoPict="0">
                <anchor moveWithCells="1" sizeWithCells="1">
                  <from>
                    <xdr:col>8</xdr:col>
                    <xdr:colOff>45720</xdr:colOff>
                    <xdr:row>48</xdr:row>
                    <xdr:rowOff>0</xdr:rowOff>
                  </from>
                  <to>
                    <xdr:col>8</xdr:col>
                    <xdr:colOff>358140</xdr:colOff>
                    <xdr:row>49</xdr:row>
                    <xdr:rowOff>15240</xdr:rowOff>
                  </to>
                </anchor>
              </controlPr>
            </control>
          </mc:Choice>
        </mc:AlternateContent>
        <mc:AlternateContent xmlns:mc="http://schemas.openxmlformats.org/markup-compatibility/2006">
          <mc:Choice Requires="x14">
            <control shapeId="55327" r:id="rId25" name="チェック 374">
              <controlPr defaultSize="0" autoFill="0" autoLine="0" autoPict="0">
                <anchor moveWithCells="1" sizeWithCells="1">
                  <from>
                    <xdr:col>8</xdr:col>
                    <xdr:colOff>45720</xdr:colOff>
                    <xdr:row>48</xdr:row>
                    <xdr:rowOff>411480</xdr:rowOff>
                  </from>
                  <to>
                    <xdr:col>8</xdr:col>
                    <xdr:colOff>358140</xdr:colOff>
                    <xdr:row>49</xdr:row>
                    <xdr:rowOff>411480</xdr:rowOff>
                  </to>
                </anchor>
              </controlPr>
            </control>
          </mc:Choice>
        </mc:AlternateContent>
        <mc:AlternateContent xmlns:mc="http://schemas.openxmlformats.org/markup-compatibility/2006">
          <mc:Choice Requires="x14">
            <control shapeId="55328" r:id="rId26" name="チェック 375">
              <controlPr defaultSize="0" autoFill="0" autoLine="0" autoPict="0">
                <anchor moveWithCells="1" sizeWithCells="1">
                  <from>
                    <xdr:col>8</xdr:col>
                    <xdr:colOff>60960</xdr:colOff>
                    <xdr:row>49</xdr:row>
                    <xdr:rowOff>411480</xdr:rowOff>
                  </from>
                  <to>
                    <xdr:col>8</xdr:col>
                    <xdr:colOff>373380</xdr:colOff>
                    <xdr:row>51</xdr:row>
                    <xdr:rowOff>7620</xdr:rowOff>
                  </to>
                </anchor>
              </controlPr>
            </control>
          </mc:Choice>
        </mc:AlternateContent>
        <mc:AlternateContent xmlns:mc="http://schemas.openxmlformats.org/markup-compatibility/2006">
          <mc:Choice Requires="x14">
            <control shapeId="55330" r:id="rId27" name="Check Box 34">
              <controlPr defaultSize="0" autoFill="0" autoLine="0" autoPict="0">
                <anchor moveWithCells="1">
                  <from>
                    <xdr:col>6</xdr:col>
                    <xdr:colOff>693420</xdr:colOff>
                    <xdr:row>35</xdr:row>
                    <xdr:rowOff>83820</xdr:rowOff>
                  </from>
                  <to>
                    <xdr:col>6</xdr:col>
                    <xdr:colOff>937260</xdr:colOff>
                    <xdr:row>35</xdr:row>
                    <xdr:rowOff>327660</xdr:rowOff>
                  </to>
                </anchor>
              </controlPr>
            </control>
          </mc:Choice>
        </mc:AlternateContent>
        <mc:AlternateContent xmlns:mc="http://schemas.openxmlformats.org/markup-compatibility/2006">
          <mc:Choice Requires="x14">
            <control shapeId="55331" r:id="rId28" name="Check Box 35">
              <controlPr defaultSize="0" autoFill="0" autoLine="0" autoPict="0">
                <anchor moveWithCells="1">
                  <from>
                    <xdr:col>8</xdr:col>
                    <xdr:colOff>693420</xdr:colOff>
                    <xdr:row>35</xdr:row>
                    <xdr:rowOff>83820</xdr:rowOff>
                  </from>
                  <to>
                    <xdr:col>8</xdr:col>
                    <xdr:colOff>937260</xdr:colOff>
                    <xdr:row>35</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W56"/>
  <sheetViews>
    <sheetView showGridLines="0" view="pageBreakPreview" zoomScale="55" zoomScaleNormal="40" zoomScaleSheetLayoutView="55" workbookViewId="0">
      <selection activeCell="D29" sqref="D29:U32"/>
    </sheetView>
  </sheetViews>
  <sheetFormatPr defaultColWidth="8" defaultRowHeight="14.4" x14ac:dyDescent="0.2"/>
  <cols>
    <col min="1" max="1" width="6.21875" style="1" customWidth="1"/>
    <col min="2" max="2" width="10.88671875" style="2" customWidth="1"/>
    <col min="3" max="3" width="15.6640625" style="6" customWidth="1"/>
    <col min="4" max="4" width="5.44140625" style="6" customWidth="1"/>
    <col min="5" max="7" width="10.88671875" style="6" customWidth="1"/>
    <col min="8" max="8" width="13.21875" style="6" customWidth="1"/>
    <col min="9" max="9" width="7.33203125" style="6" customWidth="1"/>
    <col min="10" max="10" width="7.109375" style="1" customWidth="1"/>
    <col min="11" max="11" width="10.88671875" style="1" customWidth="1"/>
    <col min="12" max="13" width="5.77734375" style="1" customWidth="1"/>
    <col min="14" max="15" width="7.88671875" style="1" customWidth="1"/>
    <col min="16" max="18" width="7.44140625" style="1" customWidth="1"/>
    <col min="19" max="21" width="7.109375" style="1" customWidth="1"/>
    <col min="22" max="22" width="5.77734375" style="1" customWidth="1"/>
    <col min="23" max="23" width="8" style="1" bestFit="1"/>
    <col min="24" max="16384" width="8" style="1"/>
  </cols>
  <sheetData>
    <row r="1" spans="1:23" ht="32.1" customHeight="1" x14ac:dyDescent="0.2">
      <c r="A1" s="7" t="s">
        <v>99</v>
      </c>
      <c r="B1" s="108"/>
      <c r="C1" s="108"/>
      <c r="D1" s="108"/>
      <c r="E1" s="108"/>
      <c r="F1" s="108"/>
      <c r="G1" s="108"/>
      <c r="H1" s="108"/>
      <c r="I1" s="108"/>
      <c r="J1" s="108"/>
      <c r="K1" s="108"/>
      <c r="L1" s="108"/>
      <c r="M1" s="108"/>
      <c r="N1" s="108"/>
      <c r="O1" s="108"/>
      <c r="P1" s="108"/>
      <c r="Q1" s="108"/>
      <c r="R1" s="108"/>
      <c r="S1" s="108"/>
      <c r="T1" s="108"/>
      <c r="U1" s="108"/>
      <c r="V1" s="108"/>
      <c r="W1" s="108"/>
    </row>
    <row r="2" spans="1:23" ht="33" customHeight="1" x14ac:dyDescent="0.2">
      <c r="A2" s="408" t="s">
        <v>119</v>
      </c>
      <c r="B2" s="408"/>
      <c r="C2" s="408"/>
      <c r="D2" s="408"/>
      <c r="E2" s="408"/>
      <c r="F2" s="408"/>
      <c r="G2" s="408"/>
      <c r="H2" s="408"/>
      <c r="I2" s="408"/>
      <c r="J2" s="408"/>
      <c r="K2" s="408"/>
      <c r="L2" s="408"/>
      <c r="M2" s="408"/>
      <c r="N2" s="408"/>
      <c r="O2" s="408"/>
      <c r="P2" s="408"/>
      <c r="Q2" s="408"/>
      <c r="R2" s="408"/>
      <c r="S2" s="408"/>
      <c r="T2" s="408"/>
      <c r="U2" s="408"/>
      <c r="V2" s="408"/>
      <c r="W2" s="108"/>
    </row>
    <row r="3" spans="1:23" ht="39" customHeight="1" x14ac:dyDescent="0.2">
      <c r="A3" s="408"/>
      <c r="B3" s="408"/>
      <c r="C3" s="408"/>
      <c r="D3" s="408"/>
      <c r="E3" s="408"/>
      <c r="F3" s="408"/>
      <c r="G3" s="408"/>
      <c r="H3" s="408"/>
      <c r="I3" s="408"/>
      <c r="J3" s="408"/>
      <c r="K3" s="408"/>
      <c r="L3" s="408"/>
      <c r="M3" s="408"/>
      <c r="N3" s="408"/>
      <c r="O3" s="408"/>
      <c r="P3" s="408"/>
      <c r="Q3" s="408"/>
      <c r="R3" s="408"/>
      <c r="S3" s="408"/>
      <c r="T3" s="408"/>
      <c r="U3" s="408"/>
      <c r="V3" s="408"/>
      <c r="W3" s="108"/>
    </row>
    <row r="4" spans="1:23" ht="40.200000000000003" customHeight="1" x14ac:dyDescent="0.2">
      <c r="A4" s="9"/>
      <c r="B4" s="9"/>
      <c r="C4" s="111" t="s">
        <v>41</v>
      </c>
      <c r="D4" s="9"/>
      <c r="E4" s="9"/>
      <c r="F4" s="9"/>
      <c r="G4" s="9"/>
      <c r="H4" s="9"/>
      <c r="I4" s="9"/>
      <c r="J4" s="9"/>
      <c r="K4" s="9"/>
      <c r="L4" s="9"/>
      <c r="M4" s="9"/>
      <c r="N4" s="9"/>
      <c r="O4" s="9"/>
      <c r="P4" s="9"/>
      <c r="Q4" s="9"/>
      <c r="R4" s="9"/>
      <c r="S4" s="9"/>
      <c r="T4" s="9"/>
      <c r="U4" s="9"/>
      <c r="V4" s="9"/>
      <c r="W4" s="9"/>
    </row>
    <row r="5" spans="1:23" ht="40.200000000000003" customHeight="1" x14ac:dyDescent="0.2">
      <c r="A5" s="9"/>
      <c r="B5" s="9"/>
      <c r="C5" s="112" t="s">
        <v>43</v>
      </c>
      <c r="D5" s="382">
        <f>'様式第２号の１（介護ロボット等導入事業計画書) '!C8</f>
        <v>0</v>
      </c>
      <c r="E5" s="383"/>
      <c r="F5" s="383"/>
      <c r="G5" s="383"/>
      <c r="H5" s="383"/>
      <c r="I5" s="383"/>
      <c r="J5" s="383"/>
      <c r="K5" s="384"/>
      <c r="L5" s="9"/>
      <c r="M5" s="9"/>
      <c r="N5" s="9"/>
      <c r="O5" s="9"/>
      <c r="P5" s="9"/>
      <c r="Q5" s="9"/>
      <c r="R5" s="9"/>
      <c r="S5" s="9"/>
      <c r="T5" s="9"/>
      <c r="U5" s="9"/>
      <c r="V5" s="9"/>
      <c r="W5" s="9"/>
    </row>
    <row r="6" spans="1:23" s="6" customFormat="1" ht="39.6" customHeight="1" x14ac:dyDescent="0.2">
      <c r="A6" s="9"/>
      <c r="B6" s="9"/>
      <c r="C6" s="113" t="s">
        <v>44</v>
      </c>
      <c r="D6" s="385">
        <f>'様式第２号の１（介護ロボット等導入事業計画書) '!C10</f>
        <v>0</v>
      </c>
      <c r="E6" s="386"/>
      <c r="F6" s="386"/>
      <c r="G6" s="386"/>
      <c r="H6" s="386"/>
      <c r="I6" s="386"/>
      <c r="J6" s="386"/>
      <c r="K6" s="387"/>
      <c r="L6" s="9"/>
      <c r="M6" s="9"/>
      <c r="N6" s="9"/>
      <c r="O6" s="9"/>
      <c r="P6" s="9"/>
      <c r="Q6" s="9"/>
      <c r="R6" s="9"/>
      <c r="S6" s="9"/>
      <c r="T6" s="9"/>
      <c r="U6" s="9"/>
      <c r="V6" s="9"/>
      <c r="W6" s="9"/>
    </row>
    <row r="7" spans="1:23" s="6" customFormat="1" ht="40.200000000000003" customHeight="1" x14ac:dyDescent="0.2">
      <c r="A7" s="9"/>
      <c r="B7" s="9"/>
      <c r="C7" s="114" t="s">
        <v>24</v>
      </c>
      <c r="D7" s="388"/>
      <c r="E7" s="389"/>
      <c r="F7" s="390" t="s">
        <v>100</v>
      </c>
      <c r="G7" s="390"/>
      <c r="H7" s="390"/>
      <c r="I7" s="390"/>
      <c r="J7" s="390"/>
      <c r="K7" s="391"/>
      <c r="L7" s="9"/>
      <c r="M7" s="9"/>
      <c r="N7" s="9"/>
      <c r="O7" s="9"/>
      <c r="P7" s="9"/>
      <c r="Q7" s="9"/>
      <c r="R7" s="9"/>
      <c r="S7" s="9"/>
      <c r="T7" s="9"/>
      <c r="U7" s="9"/>
      <c r="V7" s="9"/>
      <c r="W7" s="9"/>
    </row>
    <row r="8" spans="1:23" s="6" customFormat="1" ht="40.200000000000003" customHeight="1" x14ac:dyDescent="0.2">
      <c r="A8" s="9"/>
      <c r="B8" s="9"/>
      <c r="C8" s="115" t="s">
        <v>8</v>
      </c>
      <c r="D8" s="392"/>
      <c r="E8" s="393"/>
      <c r="F8" s="394" t="s">
        <v>100</v>
      </c>
      <c r="G8" s="394"/>
      <c r="H8" s="394"/>
      <c r="I8" s="394"/>
      <c r="J8" s="394"/>
      <c r="K8" s="395"/>
      <c r="L8" s="9"/>
      <c r="M8" s="9"/>
      <c r="N8" s="9"/>
      <c r="O8" s="9"/>
      <c r="P8" s="9"/>
      <c r="Q8" s="9"/>
      <c r="R8" s="9"/>
      <c r="S8" s="9"/>
      <c r="T8" s="9"/>
      <c r="U8" s="9"/>
      <c r="V8" s="9"/>
      <c r="W8" s="9"/>
    </row>
    <row r="9" spans="1:23" s="6" customFormat="1" ht="22.5" customHeight="1" x14ac:dyDescent="0.2">
      <c r="A9" s="108"/>
      <c r="B9" s="108"/>
      <c r="C9" s="108"/>
      <c r="D9" s="108"/>
      <c r="E9" s="108"/>
      <c r="F9" s="108"/>
      <c r="G9" s="108"/>
      <c r="H9" s="108"/>
      <c r="I9" s="108"/>
      <c r="J9" s="108"/>
      <c r="K9" s="108"/>
      <c r="L9" s="108"/>
      <c r="M9" s="108"/>
      <c r="N9" s="108"/>
      <c r="O9" s="108"/>
      <c r="P9" s="108"/>
      <c r="Q9" s="108"/>
      <c r="R9" s="108"/>
      <c r="S9" s="108"/>
      <c r="T9" s="108"/>
      <c r="U9" s="108"/>
      <c r="V9" s="108"/>
      <c r="W9" s="108"/>
    </row>
    <row r="10" spans="1:23" s="6" customFormat="1" ht="17.399999999999999" customHeight="1" x14ac:dyDescent="0.2">
      <c r="A10" s="108"/>
      <c r="B10" s="409" t="s">
        <v>15</v>
      </c>
      <c r="C10" s="409"/>
      <c r="D10" s="409"/>
      <c r="E10" s="410">
        <f>$C$14+$E$14-$G$14</f>
        <v>0</v>
      </c>
      <c r="F10" s="411"/>
      <c r="G10" s="411"/>
      <c r="H10" s="411"/>
      <c r="I10" s="411"/>
      <c r="J10" s="413" t="s">
        <v>7</v>
      </c>
      <c r="K10" s="413"/>
      <c r="L10" s="108"/>
      <c r="M10" s="401"/>
      <c r="N10" s="401"/>
      <c r="O10" s="401"/>
      <c r="P10" s="401"/>
      <c r="Q10" s="401"/>
      <c r="R10" s="401"/>
      <c r="S10" s="108"/>
      <c r="T10" s="10"/>
      <c r="U10" s="10"/>
      <c r="V10" s="108"/>
      <c r="W10" s="108"/>
    </row>
    <row r="11" spans="1:23" s="6" customFormat="1" ht="17.399999999999999" customHeight="1" x14ac:dyDescent="0.2">
      <c r="A11" s="108"/>
      <c r="B11" s="409"/>
      <c r="C11" s="409"/>
      <c r="D11" s="409"/>
      <c r="E11" s="412"/>
      <c r="F11" s="412"/>
      <c r="G11" s="412"/>
      <c r="H11" s="412"/>
      <c r="I11" s="412"/>
      <c r="J11" s="413"/>
      <c r="K11" s="413"/>
      <c r="L11" s="108"/>
      <c r="M11" s="401"/>
      <c r="N11" s="401"/>
      <c r="O11" s="401"/>
      <c r="P11" s="401"/>
      <c r="Q11" s="401"/>
      <c r="R11" s="401"/>
      <c r="S11" s="108"/>
      <c r="T11" s="10"/>
      <c r="U11" s="10"/>
      <c r="V11" s="108"/>
      <c r="W11" s="108"/>
    </row>
    <row r="12" spans="1:23" s="6" customFormat="1" ht="24" customHeight="1" x14ac:dyDescent="0.2">
      <c r="A12" s="108"/>
      <c r="B12" s="108"/>
      <c r="C12" s="108"/>
      <c r="D12" s="108"/>
      <c r="E12" s="108"/>
      <c r="F12" s="108"/>
      <c r="G12" s="108"/>
      <c r="H12" s="108"/>
      <c r="I12" s="108"/>
      <c r="J12" s="108"/>
      <c r="K12" s="108"/>
      <c r="L12" s="108"/>
      <c r="M12" s="108"/>
      <c r="N12" s="108"/>
      <c r="O12" s="108"/>
      <c r="P12" s="108"/>
      <c r="Q12" s="108"/>
      <c r="R12" s="108"/>
      <c r="S12" s="108"/>
      <c r="T12" s="108"/>
      <c r="U12" s="108"/>
      <c r="V12" s="108"/>
      <c r="W12" s="108"/>
    </row>
    <row r="13" spans="1:23" s="6" customFormat="1" ht="54" customHeight="1" x14ac:dyDescent="0.2">
      <c r="A13" s="108"/>
      <c r="B13" s="108"/>
      <c r="C13" s="402" t="s">
        <v>46</v>
      </c>
      <c r="D13" s="402"/>
      <c r="E13" s="403" t="s">
        <v>101</v>
      </c>
      <c r="F13" s="404"/>
      <c r="G13" s="403" t="s">
        <v>25</v>
      </c>
      <c r="H13" s="404"/>
      <c r="I13" s="109"/>
      <c r="J13" s="109"/>
      <c r="K13" s="108"/>
      <c r="L13" s="108"/>
      <c r="M13" s="108"/>
      <c r="N13" s="108"/>
      <c r="O13" s="108"/>
      <c r="P13" s="108"/>
      <c r="Q13" s="108"/>
      <c r="R13" s="108"/>
      <c r="S13" s="108"/>
      <c r="T13" s="108"/>
      <c r="U13" s="108"/>
      <c r="V13" s="108"/>
      <c r="W13" s="108"/>
    </row>
    <row r="14" spans="1:23" s="6" customFormat="1" ht="28.5" customHeight="1" x14ac:dyDescent="0.2">
      <c r="A14" s="108"/>
      <c r="B14" s="108"/>
      <c r="C14" s="415">
        <f>$P$22</f>
        <v>0</v>
      </c>
      <c r="D14" s="416"/>
      <c r="E14" s="396">
        <f>$S$22</f>
        <v>0</v>
      </c>
      <c r="F14" s="397"/>
      <c r="G14" s="398"/>
      <c r="H14" s="399"/>
      <c r="I14" s="116"/>
      <c r="J14" s="116"/>
      <c r="K14" s="108"/>
      <c r="L14" s="108"/>
      <c r="M14" s="108"/>
      <c r="N14" s="108"/>
      <c r="O14" s="108"/>
      <c r="P14" s="108"/>
      <c r="Q14" s="108"/>
      <c r="R14" s="108"/>
      <c r="S14" s="108"/>
      <c r="T14" s="108"/>
      <c r="U14" s="108"/>
      <c r="V14" s="108"/>
      <c r="W14" s="108"/>
    </row>
    <row r="15" spans="1:23" s="6" customFormat="1" ht="26.1" customHeight="1" x14ac:dyDescent="0.2">
      <c r="A15" s="108"/>
      <c r="B15" s="108"/>
      <c r="C15" s="108"/>
      <c r="D15" s="108"/>
      <c r="E15" s="108"/>
      <c r="F15" s="108"/>
      <c r="G15" s="108"/>
      <c r="H15" s="108"/>
      <c r="I15" s="108"/>
      <c r="J15" s="108"/>
      <c r="K15" s="108"/>
      <c r="L15" s="108"/>
      <c r="M15" s="108"/>
      <c r="N15" s="108"/>
      <c r="O15" s="108"/>
      <c r="P15" s="108"/>
      <c r="Q15" s="108"/>
      <c r="R15" s="108"/>
      <c r="S15" s="108"/>
      <c r="T15" s="108"/>
      <c r="U15" s="108"/>
      <c r="V15" s="108"/>
      <c r="W15" s="108"/>
    </row>
    <row r="16" spans="1:23" s="6" customFormat="1" ht="44.25" customHeight="1" x14ac:dyDescent="0.2">
      <c r="A16" s="109"/>
      <c r="B16" s="190" t="s">
        <v>55</v>
      </c>
      <c r="C16" s="400" t="s">
        <v>102</v>
      </c>
      <c r="D16" s="400"/>
      <c r="E16" s="400"/>
      <c r="F16" s="400"/>
      <c r="G16" s="400"/>
      <c r="H16" s="400"/>
      <c r="I16" s="400"/>
      <c r="J16" s="400"/>
      <c r="K16" s="400" t="s">
        <v>104</v>
      </c>
      <c r="L16" s="400"/>
      <c r="M16" s="400" t="s">
        <v>105</v>
      </c>
      <c r="N16" s="400"/>
      <c r="O16" s="400"/>
      <c r="P16" s="400" t="s">
        <v>106</v>
      </c>
      <c r="Q16" s="400"/>
      <c r="R16" s="400"/>
      <c r="S16" s="414" t="s">
        <v>107</v>
      </c>
      <c r="T16" s="414"/>
      <c r="U16" s="414"/>
      <c r="V16" s="109"/>
      <c r="W16" s="109"/>
    </row>
    <row r="17" spans="1:23" s="6" customFormat="1" ht="30.9" customHeight="1" x14ac:dyDescent="0.2">
      <c r="A17" s="108"/>
      <c r="B17" s="191">
        <v>1</v>
      </c>
      <c r="C17" s="405"/>
      <c r="D17" s="405"/>
      <c r="E17" s="405"/>
      <c r="F17" s="405"/>
      <c r="G17" s="405"/>
      <c r="H17" s="405"/>
      <c r="I17" s="405"/>
      <c r="J17" s="405"/>
      <c r="K17" s="188"/>
      <c r="L17" s="189"/>
      <c r="M17" s="406"/>
      <c r="N17" s="406"/>
      <c r="O17" s="406"/>
      <c r="P17" s="407">
        <f>K17*M17</f>
        <v>0</v>
      </c>
      <c r="Q17" s="407"/>
      <c r="R17" s="407"/>
      <c r="S17" s="406"/>
      <c r="T17" s="406"/>
      <c r="U17" s="406"/>
      <c r="V17" s="108"/>
      <c r="W17" s="108"/>
    </row>
    <row r="18" spans="1:23" s="2" customFormat="1" ht="33" customHeight="1" x14ac:dyDescent="0.2">
      <c r="A18" s="108"/>
      <c r="B18" s="191">
        <v>2</v>
      </c>
      <c r="C18" s="405"/>
      <c r="D18" s="405"/>
      <c r="E18" s="405"/>
      <c r="F18" s="405"/>
      <c r="G18" s="405"/>
      <c r="H18" s="405"/>
      <c r="I18" s="405"/>
      <c r="J18" s="405"/>
      <c r="K18" s="188"/>
      <c r="L18" s="189"/>
      <c r="M18" s="406"/>
      <c r="N18" s="406"/>
      <c r="O18" s="406"/>
      <c r="P18" s="407">
        <f>K18*M18</f>
        <v>0</v>
      </c>
      <c r="Q18" s="407"/>
      <c r="R18" s="407"/>
      <c r="S18" s="406"/>
      <c r="T18" s="406"/>
      <c r="U18" s="406"/>
      <c r="V18" s="108"/>
      <c r="W18" s="108"/>
    </row>
    <row r="19" spans="1:23" s="2" customFormat="1" ht="33" customHeight="1" x14ac:dyDescent="0.2">
      <c r="A19" s="108"/>
      <c r="B19" s="191">
        <v>3</v>
      </c>
      <c r="C19" s="405"/>
      <c r="D19" s="405"/>
      <c r="E19" s="405"/>
      <c r="F19" s="405"/>
      <c r="G19" s="405"/>
      <c r="H19" s="405"/>
      <c r="I19" s="405"/>
      <c r="J19" s="405"/>
      <c r="K19" s="188"/>
      <c r="L19" s="189"/>
      <c r="M19" s="406"/>
      <c r="N19" s="406"/>
      <c r="O19" s="406"/>
      <c r="P19" s="407">
        <f>K19*M19</f>
        <v>0</v>
      </c>
      <c r="Q19" s="407"/>
      <c r="R19" s="407"/>
      <c r="S19" s="406"/>
      <c r="T19" s="406"/>
      <c r="U19" s="406"/>
      <c r="V19" s="108"/>
      <c r="W19" s="108"/>
    </row>
    <row r="20" spans="1:23" s="2" customFormat="1" ht="33" customHeight="1" x14ac:dyDescent="0.2">
      <c r="A20" s="108"/>
      <c r="B20" s="191">
        <v>4</v>
      </c>
      <c r="C20" s="405"/>
      <c r="D20" s="405"/>
      <c r="E20" s="405"/>
      <c r="F20" s="405"/>
      <c r="G20" s="405"/>
      <c r="H20" s="405"/>
      <c r="I20" s="405"/>
      <c r="J20" s="405"/>
      <c r="K20" s="188"/>
      <c r="L20" s="189"/>
      <c r="M20" s="406"/>
      <c r="N20" s="406"/>
      <c r="O20" s="406"/>
      <c r="P20" s="407">
        <f>K20*M20</f>
        <v>0</v>
      </c>
      <c r="Q20" s="407"/>
      <c r="R20" s="407"/>
      <c r="S20" s="406"/>
      <c r="T20" s="406"/>
      <c r="U20" s="406"/>
      <c r="V20" s="108"/>
      <c r="W20" s="108"/>
    </row>
    <row r="21" spans="1:23" s="2" customFormat="1" ht="33" customHeight="1" x14ac:dyDescent="0.2">
      <c r="A21" s="108"/>
      <c r="B21" s="191">
        <v>5</v>
      </c>
      <c r="C21" s="405"/>
      <c r="D21" s="405"/>
      <c r="E21" s="405"/>
      <c r="F21" s="405"/>
      <c r="G21" s="405"/>
      <c r="H21" s="405"/>
      <c r="I21" s="405"/>
      <c r="J21" s="405"/>
      <c r="K21" s="188"/>
      <c r="L21" s="189"/>
      <c r="M21" s="406"/>
      <c r="N21" s="406"/>
      <c r="O21" s="406"/>
      <c r="P21" s="407">
        <f>K21*M21</f>
        <v>0</v>
      </c>
      <c r="Q21" s="407"/>
      <c r="R21" s="407"/>
      <c r="S21" s="406"/>
      <c r="T21" s="406"/>
      <c r="U21" s="406"/>
      <c r="V21" s="108"/>
      <c r="W21" s="108"/>
    </row>
    <row r="22" spans="1:23" s="2" customFormat="1" ht="33" customHeight="1" x14ac:dyDescent="0.2">
      <c r="A22" s="108"/>
      <c r="B22" s="192" t="s">
        <v>68</v>
      </c>
      <c r="C22" s="193"/>
      <c r="D22" s="193"/>
      <c r="E22" s="193"/>
      <c r="F22" s="193"/>
      <c r="G22" s="193"/>
      <c r="H22" s="193"/>
      <c r="I22" s="193"/>
      <c r="J22" s="193"/>
      <c r="K22" s="193"/>
      <c r="L22" s="193"/>
      <c r="M22" s="400" t="s">
        <v>108</v>
      </c>
      <c r="N22" s="400"/>
      <c r="O22" s="400"/>
      <c r="P22" s="420">
        <f>SUM(P17:R21)</f>
        <v>0</v>
      </c>
      <c r="Q22" s="421"/>
      <c r="R22" s="422"/>
      <c r="S22" s="420">
        <f>SUM(S17:U21)</f>
        <v>0</v>
      </c>
      <c r="T22" s="421"/>
      <c r="U22" s="422"/>
      <c r="V22" s="108"/>
      <c r="W22" s="108"/>
    </row>
    <row r="23" spans="1:23" s="2" customFormat="1" ht="24.9" customHeight="1" x14ac:dyDescent="0.2">
      <c r="A23" s="108"/>
      <c r="B23" s="141" t="s">
        <v>110</v>
      </c>
      <c r="C23" s="193"/>
      <c r="D23" s="193"/>
      <c r="E23" s="193"/>
      <c r="F23" s="108"/>
      <c r="G23" s="108"/>
      <c r="H23" s="108"/>
      <c r="I23" s="108"/>
      <c r="J23" s="108"/>
      <c r="K23" s="108"/>
      <c r="L23" s="108"/>
      <c r="M23" s="118"/>
      <c r="N23" s="118"/>
      <c r="O23" s="118"/>
      <c r="P23" s="119"/>
      <c r="Q23" s="119"/>
      <c r="R23" s="119"/>
      <c r="S23" s="119"/>
      <c r="T23" s="119"/>
      <c r="U23" s="119"/>
      <c r="V23" s="108"/>
      <c r="W23" s="108"/>
    </row>
    <row r="24" spans="1:23" s="2" customFormat="1" ht="24.9" customHeight="1" x14ac:dyDescent="0.2">
      <c r="A24" s="108"/>
      <c r="B24" s="141" t="s">
        <v>1</v>
      </c>
      <c r="C24" s="193"/>
      <c r="D24" s="193"/>
      <c r="E24" s="193"/>
      <c r="F24" s="108"/>
      <c r="G24" s="108"/>
      <c r="H24" s="108"/>
      <c r="I24" s="108"/>
      <c r="J24" s="108"/>
      <c r="K24" s="108"/>
      <c r="L24" s="108"/>
      <c r="M24" s="118"/>
      <c r="N24" s="118"/>
      <c r="O24" s="118"/>
      <c r="P24" s="119"/>
      <c r="Q24" s="119"/>
      <c r="R24" s="119"/>
      <c r="S24" s="119"/>
      <c r="T24" s="119"/>
      <c r="U24" s="119"/>
      <c r="V24" s="108"/>
      <c r="W24" s="108"/>
    </row>
    <row r="25" spans="1:23" s="2" customFormat="1" ht="24.9" customHeight="1" x14ac:dyDescent="0.2">
      <c r="A25" s="108"/>
      <c r="B25" s="141" t="s">
        <v>38</v>
      </c>
      <c r="C25" s="193"/>
      <c r="D25" s="193"/>
      <c r="E25" s="193"/>
      <c r="F25" s="108"/>
      <c r="G25" s="108"/>
      <c r="H25" s="108"/>
      <c r="I25" s="108"/>
      <c r="J25" s="108"/>
      <c r="K25" s="108"/>
      <c r="L25" s="108"/>
      <c r="M25" s="118"/>
      <c r="N25" s="118"/>
      <c r="O25" s="118"/>
      <c r="P25" s="119"/>
      <c r="Q25" s="119"/>
      <c r="R25" s="119"/>
      <c r="S25" s="119"/>
      <c r="T25" s="119"/>
      <c r="U25" s="119"/>
      <c r="V25" s="108"/>
      <c r="W25" s="108"/>
    </row>
    <row r="26" spans="1:23" s="2" customFormat="1" ht="24.9" customHeight="1" x14ac:dyDescent="0.2">
      <c r="A26" s="108"/>
      <c r="B26" s="141" t="s">
        <v>109</v>
      </c>
      <c r="C26" s="193"/>
      <c r="D26" s="193"/>
      <c r="E26" s="193"/>
      <c r="F26" s="108"/>
      <c r="G26" s="108"/>
      <c r="H26" s="108"/>
      <c r="I26" s="108"/>
      <c r="J26" s="108"/>
      <c r="K26" s="108"/>
      <c r="L26" s="108"/>
      <c r="M26" s="118"/>
      <c r="N26" s="118"/>
      <c r="O26" s="118"/>
      <c r="P26" s="119"/>
      <c r="Q26" s="119"/>
      <c r="R26" s="119"/>
      <c r="S26" s="119"/>
      <c r="T26" s="119"/>
      <c r="U26" s="119"/>
      <c r="V26" s="108"/>
      <c r="W26" s="108"/>
    </row>
    <row r="27" spans="1:23" s="2" customFormat="1" ht="24.9" customHeight="1" x14ac:dyDescent="0.2">
      <c r="A27" s="108"/>
      <c r="B27" s="141" t="s">
        <v>111</v>
      </c>
      <c r="C27" s="193"/>
      <c r="D27" s="193"/>
      <c r="E27" s="193"/>
      <c r="F27" s="108"/>
      <c r="G27" s="108"/>
      <c r="H27" s="108"/>
      <c r="I27" s="108"/>
      <c r="J27" s="108"/>
      <c r="K27" s="108"/>
      <c r="L27" s="108"/>
      <c r="M27" s="118"/>
      <c r="N27" s="118"/>
      <c r="O27" s="118"/>
      <c r="P27" s="119"/>
      <c r="Q27" s="119"/>
      <c r="R27" s="119"/>
      <c r="S27" s="119"/>
      <c r="T27" s="119"/>
      <c r="U27" s="119"/>
      <c r="V27" s="108"/>
      <c r="W27" s="108"/>
    </row>
    <row r="28" spans="1:23" s="2" customFormat="1" ht="24.9" customHeight="1" x14ac:dyDescent="0.2">
      <c r="A28" s="108"/>
      <c r="B28" s="9"/>
      <c r="C28" s="108"/>
      <c r="D28" s="108"/>
      <c r="E28" s="108"/>
      <c r="F28" s="108"/>
      <c r="G28" s="108"/>
      <c r="H28" s="108"/>
      <c r="I28" s="108"/>
      <c r="J28" s="108"/>
      <c r="K28" s="108"/>
      <c r="L28" s="108"/>
      <c r="M28" s="118"/>
      <c r="N28" s="118"/>
      <c r="O28" s="118"/>
      <c r="P28" s="119"/>
      <c r="Q28" s="119"/>
      <c r="R28" s="119"/>
      <c r="S28" s="119"/>
      <c r="T28" s="119"/>
      <c r="U28" s="119"/>
      <c r="V28" s="108"/>
      <c r="W28" s="108"/>
    </row>
    <row r="29" spans="1:23" s="2" customFormat="1" ht="42.9" customHeight="1" x14ac:dyDescent="0.2">
      <c r="A29" s="108"/>
      <c r="B29" s="417" t="s">
        <v>165</v>
      </c>
      <c r="C29" s="418"/>
      <c r="D29" s="419"/>
      <c r="E29" s="419"/>
      <c r="F29" s="419"/>
      <c r="G29" s="419"/>
      <c r="H29" s="419"/>
      <c r="I29" s="419"/>
      <c r="J29" s="419"/>
      <c r="K29" s="419"/>
      <c r="L29" s="419"/>
      <c r="M29" s="419"/>
      <c r="N29" s="419"/>
      <c r="O29" s="419"/>
      <c r="P29" s="419"/>
      <c r="Q29" s="419"/>
      <c r="R29" s="419"/>
      <c r="S29" s="419"/>
      <c r="T29" s="419"/>
      <c r="U29" s="419"/>
      <c r="V29" s="108"/>
      <c r="W29" s="108"/>
    </row>
    <row r="30" spans="1:23" s="2" customFormat="1" ht="42.9" customHeight="1" x14ac:dyDescent="0.2">
      <c r="A30" s="108"/>
      <c r="B30" s="418"/>
      <c r="C30" s="418"/>
      <c r="D30" s="419"/>
      <c r="E30" s="419"/>
      <c r="F30" s="419"/>
      <c r="G30" s="419"/>
      <c r="H30" s="419"/>
      <c r="I30" s="419"/>
      <c r="J30" s="419"/>
      <c r="K30" s="419"/>
      <c r="L30" s="419"/>
      <c r="M30" s="419"/>
      <c r="N30" s="419"/>
      <c r="O30" s="419"/>
      <c r="P30" s="419"/>
      <c r="Q30" s="419"/>
      <c r="R30" s="419"/>
      <c r="S30" s="419"/>
      <c r="T30" s="419"/>
      <c r="U30" s="419"/>
      <c r="V30" s="108"/>
      <c r="W30" s="108"/>
    </row>
    <row r="31" spans="1:23" s="2" customFormat="1" ht="42.9" customHeight="1" x14ac:dyDescent="0.2">
      <c r="A31" s="108"/>
      <c r="B31" s="418"/>
      <c r="C31" s="418"/>
      <c r="D31" s="419"/>
      <c r="E31" s="419"/>
      <c r="F31" s="419"/>
      <c r="G31" s="419"/>
      <c r="H31" s="419"/>
      <c r="I31" s="419"/>
      <c r="J31" s="419"/>
      <c r="K31" s="419"/>
      <c r="L31" s="419"/>
      <c r="M31" s="419"/>
      <c r="N31" s="419"/>
      <c r="O31" s="419"/>
      <c r="P31" s="419"/>
      <c r="Q31" s="419"/>
      <c r="R31" s="419"/>
      <c r="S31" s="419"/>
      <c r="T31" s="419"/>
      <c r="U31" s="419"/>
      <c r="V31" s="108"/>
      <c r="W31" s="108"/>
    </row>
    <row r="32" spans="1:23" s="2" customFormat="1" ht="42.9" customHeight="1" x14ac:dyDescent="0.2">
      <c r="A32" s="108"/>
      <c r="B32" s="418"/>
      <c r="C32" s="418"/>
      <c r="D32" s="419"/>
      <c r="E32" s="419"/>
      <c r="F32" s="419"/>
      <c r="G32" s="419"/>
      <c r="H32" s="419"/>
      <c r="I32" s="419"/>
      <c r="J32" s="419"/>
      <c r="K32" s="419"/>
      <c r="L32" s="419"/>
      <c r="M32" s="419"/>
      <c r="N32" s="419"/>
      <c r="O32" s="419"/>
      <c r="P32" s="419"/>
      <c r="Q32" s="419"/>
      <c r="R32" s="419"/>
      <c r="S32" s="419"/>
      <c r="T32" s="419"/>
      <c r="U32" s="419"/>
      <c r="V32" s="108"/>
      <c r="W32" s="108"/>
    </row>
    <row r="33" spans="1:23" s="2" customFormat="1" ht="33" customHeight="1" x14ac:dyDescent="0.2">
      <c r="A33" s="108"/>
      <c r="B33" s="194" t="s">
        <v>78</v>
      </c>
      <c r="C33" s="195"/>
      <c r="D33" s="196"/>
      <c r="E33" s="194"/>
      <c r="F33" s="194"/>
      <c r="G33" s="194"/>
      <c r="H33" s="194"/>
      <c r="I33" s="194"/>
      <c r="J33" s="194"/>
      <c r="K33" s="194"/>
      <c r="L33" s="194"/>
      <c r="M33" s="7"/>
      <c r="N33" s="7"/>
      <c r="O33" s="7"/>
      <c r="P33" s="7"/>
      <c r="Q33" s="7"/>
      <c r="R33" s="7"/>
      <c r="S33" s="7"/>
      <c r="T33" s="7"/>
      <c r="U33" s="7"/>
      <c r="V33" s="108"/>
      <c r="W33" s="108"/>
    </row>
    <row r="34" spans="1:23" s="2" customFormat="1" ht="33" customHeight="1" x14ac:dyDescent="0.2">
      <c r="C34" s="6"/>
      <c r="D34" s="6"/>
      <c r="E34" s="6"/>
      <c r="F34" s="6"/>
      <c r="G34" s="6"/>
      <c r="H34" s="6"/>
      <c r="I34" s="6"/>
    </row>
    <row r="35" spans="1:23" s="2" customFormat="1" ht="33" customHeight="1" x14ac:dyDescent="0.2">
      <c r="C35" s="6"/>
      <c r="D35" s="6"/>
      <c r="E35" s="6"/>
      <c r="F35" s="6"/>
      <c r="G35" s="6"/>
      <c r="H35" s="6"/>
      <c r="I35" s="6"/>
    </row>
    <row r="36" spans="1:23" s="2" customFormat="1" ht="33" customHeight="1" x14ac:dyDescent="0.2">
      <c r="C36" s="6"/>
      <c r="D36" s="6"/>
      <c r="E36" s="6"/>
      <c r="F36" s="6"/>
      <c r="G36" s="6"/>
      <c r="H36" s="6"/>
      <c r="I36" s="6"/>
    </row>
    <row r="37" spans="1:23" s="2" customFormat="1" ht="33" customHeight="1" x14ac:dyDescent="0.2">
      <c r="C37" s="6"/>
      <c r="D37" s="6"/>
      <c r="E37" s="6"/>
      <c r="F37" s="6"/>
      <c r="G37" s="6"/>
      <c r="H37" s="6"/>
      <c r="I37" s="6"/>
    </row>
    <row r="38" spans="1:23" s="2" customFormat="1" ht="33" customHeight="1" x14ac:dyDescent="0.2">
      <c r="C38" s="6"/>
      <c r="D38" s="6"/>
      <c r="E38" s="6"/>
      <c r="F38" s="6"/>
      <c r="G38" s="6"/>
      <c r="H38" s="6"/>
      <c r="I38" s="6"/>
    </row>
    <row r="39" spans="1:23" s="2" customFormat="1" ht="33" customHeight="1" x14ac:dyDescent="0.2">
      <c r="C39" s="6"/>
      <c r="D39" s="6"/>
      <c r="E39" s="6"/>
      <c r="F39" s="6"/>
      <c r="G39" s="6"/>
      <c r="H39" s="6"/>
      <c r="I39" s="6"/>
    </row>
    <row r="40" spans="1:23" s="2" customFormat="1" ht="33" customHeight="1" x14ac:dyDescent="0.2">
      <c r="C40" s="6"/>
      <c r="D40" s="6"/>
      <c r="E40" s="6"/>
      <c r="F40" s="6"/>
      <c r="G40" s="6"/>
      <c r="H40" s="6"/>
      <c r="I40" s="6"/>
    </row>
    <row r="41" spans="1:23" s="2" customFormat="1" ht="33" customHeight="1" x14ac:dyDescent="0.2">
      <c r="C41" s="6"/>
      <c r="D41" s="6"/>
      <c r="E41" s="6"/>
      <c r="F41" s="6"/>
      <c r="G41" s="6"/>
      <c r="H41" s="6"/>
      <c r="I41" s="6"/>
    </row>
    <row r="42" spans="1:23" s="2" customFormat="1" ht="33" customHeight="1" x14ac:dyDescent="0.2">
      <c r="C42" s="6"/>
      <c r="D42" s="6"/>
      <c r="E42" s="6"/>
      <c r="F42" s="6"/>
      <c r="G42" s="6"/>
      <c r="H42" s="6"/>
      <c r="I42" s="6"/>
    </row>
    <row r="43" spans="1:23" s="2" customFormat="1" ht="33" customHeight="1" x14ac:dyDescent="0.2">
      <c r="C43" s="6"/>
      <c r="D43" s="6"/>
      <c r="E43" s="6"/>
      <c r="F43" s="6"/>
      <c r="G43" s="6"/>
      <c r="H43" s="6"/>
      <c r="I43" s="6"/>
    </row>
    <row r="44" spans="1:23" s="2" customFormat="1" ht="33" customHeight="1" x14ac:dyDescent="0.2">
      <c r="C44" s="6"/>
      <c r="D44" s="6"/>
      <c r="E44" s="6"/>
      <c r="F44" s="6"/>
      <c r="G44" s="6"/>
      <c r="H44" s="6"/>
      <c r="I44" s="6"/>
    </row>
    <row r="45" spans="1:23" s="2" customFormat="1" ht="33" customHeight="1" x14ac:dyDescent="0.2">
      <c r="C45" s="6"/>
      <c r="D45" s="6"/>
      <c r="E45" s="6"/>
      <c r="F45" s="6"/>
      <c r="G45" s="6"/>
      <c r="H45" s="6"/>
      <c r="I45" s="6"/>
    </row>
    <row r="46" spans="1:23" s="2" customFormat="1" ht="33" customHeight="1" x14ac:dyDescent="0.2">
      <c r="C46" s="6"/>
      <c r="D46" s="6"/>
      <c r="E46" s="6"/>
      <c r="F46" s="6"/>
      <c r="G46" s="6"/>
      <c r="H46" s="6"/>
      <c r="I46" s="6"/>
    </row>
    <row r="47" spans="1:23" s="2" customFormat="1" ht="33" customHeight="1" x14ac:dyDescent="0.2">
      <c r="C47" s="6"/>
      <c r="D47" s="6"/>
      <c r="E47" s="6"/>
      <c r="F47" s="6"/>
      <c r="G47" s="6"/>
      <c r="H47" s="6"/>
      <c r="I47" s="6"/>
    </row>
    <row r="48" spans="1:23" s="2" customFormat="1" ht="33" customHeight="1" x14ac:dyDescent="0.2">
      <c r="C48" s="6"/>
      <c r="D48" s="6"/>
      <c r="E48" s="6"/>
      <c r="F48" s="6"/>
      <c r="G48" s="6"/>
      <c r="H48" s="6"/>
      <c r="I48" s="6"/>
    </row>
    <row r="49" spans="3:9" s="2" customFormat="1" ht="33" customHeight="1" x14ac:dyDescent="0.2">
      <c r="C49" s="6"/>
      <c r="D49" s="6"/>
      <c r="E49" s="6"/>
      <c r="F49" s="6"/>
      <c r="G49" s="6"/>
      <c r="H49" s="6"/>
      <c r="I49" s="6"/>
    </row>
    <row r="50" spans="3:9" s="2" customFormat="1" ht="33" customHeight="1" x14ac:dyDescent="0.2">
      <c r="C50" s="6"/>
      <c r="D50" s="6"/>
      <c r="E50" s="6"/>
      <c r="F50" s="6"/>
      <c r="G50" s="6"/>
      <c r="H50" s="6"/>
      <c r="I50" s="6"/>
    </row>
    <row r="51" spans="3:9" s="2" customFormat="1" ht="33" customHeight="1" x14ac:dyDescent="0.2">
      <c r="C51" s="6"/>
      <c r="D51" s="6"/>
      <c r="E51" s="6"/>
      <c r="F51" s="6"/>
      <c r="G51" s="6"/>
      <c r="H51" s="6"/>
      <c r="I51" s="6"/>
    </row>
    <row r="52" spans="3:9" s="2" customFormat="1" ht="33" customHeight="1" x14ac:dyDescent="0.2">
      <c r="C52" s="6"/>
      <c r="D52" s="6"/>
      <c r="E52" s="6"/>
      <c r="F52" s="6"/>
      <c r="G52" s="6"/>
      <c r="H52" s="6"/>
      <c r="I52" s="6"/>
    </row>
    <row r="53" spans="3:9" s="2" customFormat="1" ht="33" customHeight="1" x14ac:dyDescent="0.2">
      <c r="C53" s="6"/>
      <c r="D53" s="6"/>
      <c r="E53" s="6"/>
      <c r="F53" s="6"/>
      <c r="G53" s="6"/>
      <c r="H53" s="6"/>
      <c r="I53" s="6"/>
    </row>
    <row r="54" spans="3:9" s="2" customFormat="1" ht="33" customHeight="1" x14ac:dyDescent="0.2">
      <c r="C54" s="6"/>
      <c r="D54" s="6"/>
      <c r="E54" s="6"/>
      <c r="F54" s="6"/>
      <c r="G54" s="6"/>
      <c r="H54" s="6"/>
      <c r="I54" s="6"/>
    </row>
    <row r="55" spans="3:9" s="2" customFormat="1" ht="33" customHeight="1" x14ac:dyDescent="0.2">
      <c r="C55" s="6"/>
      <c r="D55" s="6"/>
      <c r="E55" s="6"/>
      <c r="F55" s="6"/>
      <c r="G55" s="6"/>
      <c r="H55" s="6"/>
      <c r="I55" s="6"/>
    </row>
    <row r="56" spans="3:9" s="2" customFormat="1" ht="33" customHeight="1" x14ac:dyDescent="0.2">
      <c r="C56" s="6"/>
      <c r="D56" s="6"/>
      <c r="E56" s="6"/>
      <c r="F56" s="6"/>
      <c r="G56" s="6"/>
      <c r="H56" s="6"/>
      <c r="I56" s="6"/>
    </row>
  </sheetData>
  <mergeCells count="48">
    <mergeCell ref="B29:C32"/>
    <mergeCell ref="D29:U32"/>
    <mergeCell ref="M22:O22"/>
    <mergeCell ref="P22:R22"/>
    <mergeCell ref="S22:U22"/>
    <mergeCell ref="A2:V3"/>
    <mergeCell ref="B10:D11"/>
    <mergeCell ref="E10:I11"/>
    <mergeCell ref="J10:K11"/>
    <mergeCell ref="C20:J20"/>
    <mergeCell ref="M20:O20"/>
    <mergeCell ref="P20:R20"/>
    <mergeCell ref="S20:U20"/>
    <mergeCell ref="M16:O16"/>
    <mergeCell ref="P16:R16"/>
    <mergeCell ref="S16:U16"/>
    <mergeCell ref="C17:J17"/>
    <mergeCell ref="M17:O17"/>
    <mergeCell ref="P17:R17"/>
    <mergeCell ref="S17:U17"/>
    <mergeCell ref="C14:D14"/>
    <mergeCell ref="C21:J21"/>
    <mergeCell ref="M21:O21"/>
    <mergeCell ref="P21:R21"/>
    <mergeCell ref="S21:U21"/>
    <mergeCell ref="C18:J18"/>
    <mergeCell ref="M18:O18"/>
    <mergeCell ref="P18:R18"/>
    <mergeCell ref="S18:U18"/>
    <mergeCell ref="C19:J19"/>
    <mergeCell ref="M19:O19"/>
    <mergeCell ref="P19:R19"/>
    <mergeCell ref="S19:U19"/>
    <mergeCell ref="E14:F14"/>
    <mergeCell ref="G14:H14"/>
    <mergeCell ref="C16:J16"/>
    <mergeCell ref="K16:L16"/>
    <mergeCell ref="M10:R10"/>
    <mergeCell ref="M11:R11"/>
    <mergeCell ref="C13:D13"/>
    <mergeCell ref="E13:F13"/>
    <mergeCell ref="G13:H13"/>
    <mergeCell ref="D5:K5"/>
    <mergeCell ref="D6:K6"/>
    <mergeCell ref="D7:E7"/>
    <mergeCell ref="F7:K7"/>
    <mergeCell ref="D8:E8"/>
    <mergeCell ref="F8:K8"/>
  </mergeCells>
  <phoneticPr fontId="22"/>
  <dataValidations count="4">
    <dataValidation type="list" allowBlank="1" showInputMessage="1" showErrorMessage="1" sqref="L17:L21" xr:uid="{00000000-0002-0000-0400-000000000000}">
      <formula1>"式,台"</formula1>
    </dataValidation>
    <dataValidation type="whole" allowBlank="1" showInputMessage="1" showErrorMessage="1" sqref="K17:K21" xr:uid="{00000000-0002-0000-0400-000001000000}">
      <formula1>1</formula1>
      <formula2>100</formula2>
    </dataValidation>
    <dataValidation imeMode="halfAlpha" allowBlank="1" showInputMessage="1" showErrorMessage="1" sqref="M17:R21" xr:uid="{00000000-0002-0000-0400-000002000000}"/>
    <dataValidation type="whole" allowBlank="1" showInputMessage="1" showErrorMessage="1" sqref="D7:D8" xr:uid="{00000000-0002-0000-0400-000003000000}">
      <formula1>0</formula1>
      <formula2>9999</formula2>
    </dataValidation>
  </dataValidations>
  <pageMargins left="0.70866141732283472" right="0.70866141732283472" top="0.74803149606299213" bottom="0.74803149606299213" header="0.31496062992125984" footer="0.31496062992125984"/>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WWN52"/>
  <sheetViews>
    <sheetView showGridLines="0" showZeros="0" view="pageBreakPreview" topLeftCell="G1" zoomScale="55" zoomScaleNormal="40" zoomScaleSheetLayoutView="55" workbookViewId="0">
      <selection activeCell="R30" sqref="R30"/>
    </sheetView>
  </sheetViews>
  <sheetFormatPr defaultColWidth="8" defaultRowHeight="14.4" x14ac:dyDescent="0.2"/>
  <cols>
    <col min="1" max="1" width="15.6640625" style="12" hidden="1" customWidth="1"/>
    <col min="2" max="2" width="13.109375" style="12" hidden="1" customWidth="1"/>
    <col min="3" max="3" width="28" style="12" bestFit="1" customWidth="1"/>
    <col min="4" max="4" width="25.33203125" style="12" customWidth="1"/>
    <col min="5" max="5" width="26.109375" style="12" bestFit="1" customWidth="1"/>
    <col min="6" max="6" width="33.21875" style="12" bestFit="1" customWidth="1"/>
    <col min="7" max="7" width="46.33203125" style="120" customWidth="1"/>
    <col min="8" max="8" width="30.6640625" style="120" bestFit="1" customWidth="1"/>
    <col min="9" max="9" width="17.6640625" style="120" bestFit="1" customWidth="1"/>
    <col min="10" max="10" width="12" style="120" bestFit="1" customWidth="1"/>
    <col min="11" max="11" width="28.109375" style="120" bestFit="1" customWidth="1"/>
    <col min="12" max="12" width="26.77734375" style="120" bestFit="1" customWidth="1"/>
    <col min="13" max="13" width="32.88671875" style="120" customWidth="1"/>
    <col min="14" max="14" width="32.109375" style="120" bestFit="1" customWidth="1"/>
    <col min="15" max="15" width="17.6640625" style="120" bestFit="1" customWidth="1"/>
    <col min="16" max="16" width="28.44140625" style="12" bestFit="1" customWidth="1"/>
    <col min="17" max="17" width="35.44140625" style="12" customWidth="1"/>
    <col min="18" max="18" width="26.6640625" style="12" customWidth="1"/>
    <col min="19" max="28" width="8" style="12"/>
    <col min="29" max="29" width="3.33203125" style="12" customWidth="1"/>
    <col min="30" max="30" width="11" style="12" hidden="1" customWidth="1"/>
    <col min="31" max="31" width="11.6640625" style="12" hidden="1" customWidth="1"/>
    <col min="32" max="32" width="15.88671875" style="12" customWidth="1"/>
    <col min="33" max="256" width="8" style="12"/>
    <col min="257" max="257" width="15.6640625" style="9" customWidth="1"/>
    <col min="258" max="258" width="13.109375" style="9" customWidth="1"/>
    <col min="259" max="259" width="28" style="9" bestFit="1" customWidth="1"/>
    <col min="260" max="260" width="25.33203125" style="9" customWidth="1"/>
    <col min="261" max="261" width="32.88671875" style="9" customWidth="1"/>
    <col min="262" max="262" width="8" style="9" hidden="1" customWidth="1"/>
    <col min="263" max="263" width="25.6640625" style="9" customWidth="1"/>
    <col min="264" max="264" width="30.6640625" style="9" bestFit="1" customWidth="1"/>
    <col min="265" max="265" width="17.6640625" style="9" bestFit="1" customWidth="1"/>
    <col min="266" max="266" width="12" style="9" bestFit="1" customWidth="1"/>
    <col min="267" max="267" width="28.109375" style="9" bestFit="1" customWidth="1"/>
    <col min="268" max="268" width="26.77734375" style="9" bestFit="1" customWidth="1"/>
    <col min="269" max="269" width="32.88671875" style="9" customWidth="1"/>
    <col min="270" max="270" width="32.109375" style="9" bestFit="1" customWidth="1"/>
    <col min="271" max="271" width="17.6640625" style="9" bestFit="1" customWidth="1"/>
    <col min="272" max="272" width="28.44140625" style="9" bestFit="1" customWidth="1"/>
    <col min="273" max="273" width="29.88671875" style="9" customWidth="1"/>
    <col min="274" max="274" width="23.6640625" style="9" customWidth="1"/>
    <col min="275" max="284" width="8" style="9"/>
    <col min="285" max="288" width="8" style="9" hidden="1" customWidth="1"/>
    <col min="289" max="512" width="8" style="9"/>
    <col min="513" max="513" width="15.6640625" style="9" customWidth="1"/>
    <col min="514" max="514" width="13.109375" style="9" customWidth="1"/>
    <col min="515" max="515" width="28" style="9" bestFit="1" customWidth="1"/>
    <col min="516" max="516" width="25.33203125" style="9" customWidth="1"/>
    <col min="517" max="517" width="32.88671875" style="9" customWidth="1"/>
    <col min="518" max="518" width="8" style="9" hidden="1" customWidth="1"/>
    <col min="519" max="519" width="25.6640625" style="9" customWidth="1"/>
    <col min="520" max="520" width="30.6640625" style="9" bestFit="1" customWidth="1"/>
    <col min="521" max="521" width="17.6640625" style="9" bestFit="1" customWidth="1"/>
    <col min="522" max="522" width="12" style="9" bestFit="1" customWidth="1"/>
    <col min="523" max="523" width="28.109375" style="9" bestFit="1" customWidth="1"/>
    <col min="524" max="524" width="26.77734375" style="9" bestFit="1" customWidth="1"/>
    <col min="525" max="525" width="32.88671875" style="9" customWidth="1"/>
    <col min="526" max="526" width="32.109375" style="9" bestFit="1" customWidth="1"/>
    <col min="527" max="527" width="17.6640625" style="9" bestFit="1" customWidth="1"/>
    <col min="528" max="528" width="28.44140625" style="9" bestFit="1" customWidth="1"/>
    <col min="529" max="529" width="29.88671875" style="9" customWidth="1"/>
    <col min="530" max="530" width="23.6640625" style="9" customWidth="1"/>
    <col min="531" max="540" width="8" style="9"/>
    <col min="541" max="544" width="8" style="9" hidden="1" customWidth="1"/>
    <col min="545" max="768" width="8" style="9"/>
    <col min="769" max="769" width="15.6640625" style="9" customWidth="1"/>
    <col min="770" max="770" width="13.109375" style="9" customWidth="1"/>
    <col min="771" max="771" width="28" style="9" bestFit="1" customWidth="1"/>
    <col min="772" max="772" width="25.33203125" style="9" customWidth="1"/>
    <col min="773" max="773" width="32.88671875" style="9" customWidth="1"/>
    <col min="774" max="774" width="8" style="9" hidden="1" customWidth="1"/>
    <col min="775" max="775" width="25.6640625" style="9" customWidth="1"/>
    <col min="776" max="776" width="30.6640625" style="9" bestFit="1" customWidth="1"/>
    <col min="777" max="777" width="17.6640625" style="9" bestFit="1" customWidth="1"/>
    <col min="778" max="778" width="12" style="9" bestFit="1" customWidth="1"/>
    <col min="779" max="779" width="28.109375" style="9" bestFit="1" customWidth="1"/>
    <col min="780" max="780" width="26.77734375" style="9" bestFit="1" customWidth="1"/>
    <col min="781" max="781" width="32.88671875" style="9" customWidth="1"/>
    <col min="782" max="782" width="32.109375" style="9" bestFit="1" customWidth="1"/>
    <col min="783" max="783" width="17.6640625" style="9" bestFit="1" customWidth="1"/>
    <col min="784" max="784" width="28.44140625" style="9" bestFit="1" customWidth="1"/>
    <col min="785" max="785" width="29.88671875" style="9" customWidth="1"/>
    <col min="786" max="786" width="23.6640625" style="9" customWidth="1"/>
    <col min="787" max="796" width="8" style="9"/>
    <col min="797" max="800" width="8" style="9" hidden="1" customWidth="1"/>
    <col min="801" max="1024" width="8" style="9"/>
    <col min="1025" max="1025" width="15.6640625" style="9" customWidth="1"/>
    <col min="1026" max="1026" width="13.109375" style="9" customWidth="1"/>
    <col min="1027" max="1027" width="28" style="9" bestFit="1" customWidth="1"/>
    <col min="1028" max="1028" width="25.33203125" style="9" customWidth="1"/>
    <col min="1029" max="1029" width="32.88671875" style="9" customWidth="1"/>
    <col min="1030" max="1030" width="8" style="9" hidden="1" customWidth="1"/>
    <col min="1031" max="1031" width="25.6640625" style="9" customWidth="1"/>
    <col min="1032" max="1032" width="30.6640625" style="9" bestFit="1" customWidth="1"/>
    <col min="1033" max="1033" width="17.6640625" style="9" bestFit="1" customWidth="1"/>
    <col min="1034" max="1034" width="12" style="9" bestFit="1" customWidth="1"/>
    <col min="1035" max="1035" width="28.109375" style="9" bestFit="1" customWidth="1"/>
    <col min="1036" max="1036" width="26.77734375" style="9" bestFit="1" customWidth="1"/>
    <col min="1037" max="1037" width="32.88671875" style="9" customWidth="1"/>
    <col min="1038" max="1038" width="32.109375" style="9" bestFit="1" customWidth="1"/>
    <col min="1039" max="1039" width="17.6640625" style="9" bestFit="1" customWidth="1"/>
    <col min="1040" max="1040" width="28.44140625" style="9" bestFit="1" customWidth="1"/>
    <col min="1041" max="1041" width="29.88671875" style="9" customWidth="1"/>
    <col min="1042" max="1042" width="23.6640625" style="9" customWidth="1"/>
    <col min="1043" max="1052" width="8" style="9"/>
    <col min="1053" max="1056" width="8" style="9" hidden="1" customWidth="1"/>
    <col min="1057" max="1280" width="8" style="9"/>
    <col min="1281" max="1281" width="15.6640625" style="9" customWidth="1"/>
    <col min="1282" max="1282" width="13.109375" style="9" customWidth="1"/>
    <col min="1283" max="1283" width="28" style="9" bestFit="1" customWidth="1"/>
    <col min="1284" max="1284" width="25.33203125" style="9" customWidth="1"/>
    <col min="1285" max="1285" width="32.88671875" style="9" customWidth="1"/>
    <col min="1286" max="1286" width="8" style="9" hidden="1" customWidth="1"/>
    <col min="1287" max="1287" width="25.6640625" style="9" customWidth="1"/>
    <col min="1288" max="1288" width="30.6640625" style="9" bestFit="1" customWidth="1"/>
    <col min="1289" max="1289" width="17.6640625" style="9" bestFit="1" customWidth="1"/>
    <col min="1290" max="1290" width="12" style="9" bestFit="1" customWidth="1"/>
    <col min="1291" max="1291" width="28.109375" style="9" bestFit="1" customWidth="1"/>
    <col min="1292" max="1292" width="26.77734375" style="9" bestFit="1" customWidth="1"/>
    <col min="1293" max="1293" width="32.88671875" style="9" customWidth="1"/>
    <col min="1294" max="1294" width="32.109375" style="9" bestFit="1" customWidth="1"/>
    <col min="1295" max="1295" width="17.6640625" style="9" bestFit="1" customWidth="1"/>
    <col min="1296" max="1296" width="28.44140625" style="9" bestFit="1" customWidth="1"/>
    <col min="1297" max="1297" width="29.88671875" style="9" customWidth="1"/>
    <col min="1298" max="1298" width="23.6640625" style="9" customWidth="1"/>
    <col min="1299" max="1308" width="8" style="9"/>
    <col min="1309" max="1312" width="8" style="9" hidden="1" customWidth="1"/>
    <col min="1313" max="1536" width="8" style="9"/>
    <col min="1537" max="1537" width="15.6640625" style="9" customWidth="1"/>
    <col min="1538" max="1538" width="13.109375" style="9" customWidth="1"/>
    <col min="1539" max="1539" width="28" style="9" bestFit="1" customWidth="1"/>
    <col min="1540" max="1540" width="25.33203125" style="9" customWidth="1"/>
    <col min="1541" max="1541" width="32.88671875" style="9" customWidth="1"/>
    <col min="1542" max="1542" width="8" style="9" hidden="1" customWidth="1"/>
    <col min="1543" max="1543" width="25.6640625" style="9" customWidth="1"/>
    <col min="1544" max="1544" width="30.6640625" style="9" bestFit="1" customWidth="1"/>
    <col min="1545" max="1545" width="17.6640625" style="9" bestFit="1" customWidth="1"/>
    <col min="1546" max="1546" width="12" style="9" bestFit="1" customWidth="1"/>
    <col min="1547" max="1547" width="28.109375" style="9" bestFit="1" customWidth="1"/>
    <col min="1548" max="1548" width="26.77734375" style="9" bestFit="1" customWidth="1"/>
    <col min="1549" max="1549" width="32.88671875" style="9" customWidth="1"/>
    <col min="1550" max="1550" width="32.109375" style="9" bestFit="1" customWidth="1"/>
    <col min="1551" max="1551" width="17.6640625" style="9" bestFit="1" customWidth="1"/>
    <col min="1552" max="1552" width="28.44140625" style="9" bestFit="1" customWidth="1"/>
    <col min="1553" max="1553" width="29.88671875" style="9" customWidth="1"/>
    <col min="1554" max="1554" width="23.6640625" style="9" customWidth="1"/>
    <col min="1555" max="1564" width="8" style="9"/>
    <col min="1565" max="1568" width="8" style="9" hidden="1" customWidth="1"/>
    <col min="1569" max="1792" width="8" style="9"/>
    <col min="1793" max="1793" width="15.6640625" style="9" customWidth="1"/>
    <col min="1794" max="1794" width="13.109375" style="9" customWidth="1"/>
    <col min="1795" max="1795" width="28" style="9" bestFit="1" customWidth="1"/>
    <col min="1796" max="1796" width="25.33203125" style="9" customWidth="1"/>
    <col min="1797" max="1797" width="32.88671875" style="9" customWidth="1"/>
    <col min="1798" max="1798" width="8" style="9" hidden="1" customWidth="1"/>
    <col min="1799" max="1799" width="25.6640625" style="9" customWidth="1"/>
    <col min="1800" max="1800" width="30.6640625" style="9" bestFit="1" customWidth="1"/>
    <col min="1801" max="1801" width="17.6640625" style="9" bestFit="1" customWidth="1"/>
    <col min="1802" max="1802" width="12" style="9" bestFit="1" customWidth="1"/>
    <col min="1803" max="1803" width="28.109375" style="9" bestFit="1" customWidth="1"/>
    <col min="1804" max="1804" width="26.77734375" style="9" bestFit="1" customWidth="1"/>
    <col min="1805" max="1805" width="32.88671875" style="9" customWidth="1"/>
    <col min="1806" max="1806" width="32.109375" style="9" bestFit="1" customWidth="1"/>
    <col min="1807" max="1807" width="17.6640625" style="9" bestFit="1" customWidth="1"/>
    <col min="1808" max="1808" width="28.44140625" style="9" bestFit="1" customWidth="1"/>
    <col min="1809" max="1809" width="29.88671875" style="9" customWidth="1"/>
    <col min="1810" max="1810" width="23.6640625" style="9" customWidth="1"/>
    <col min="1811" max="1820" width="8" style="9"/>
    <col min="1821" max="1824" width="8" style="9" hidden="1" customWidth="1"/>
    <col min="1825" max="2048" width="8" style="9"/>
    <col min="2049" max="2049" width="15.6640625" style="9" customWidth="1"/>
    <col min="2050" max="2050" width="13.109375" style="9" customWidth="1"/>
    <col min="2051" max="2051" width="28" style="9" bestFit="1" customWidth="1"/>
    <col min="2052" max="2052" width="25.33203125" style="9" customWidth="1"/>
    <col min="2053" max="2053" width="32.88671875" style="9" customWidth="1"/>
    <col min="2054" max="2054" width="8" style="9" hidden="1" customWidth="1"/>
    <col min="2055" max="2055" width="25.6640625" style="9" customWidth="1"/>
    <col min="2056" max="2056" width="30.6640625" style="9" bestFit="1" customWidth="1"/>
    <col min="2057" max="2057" width="17.6640625" style="9" bestFit="1" customWidth="1"/>
    <col min="2058" max="2058" width="12" style="9" bestFit="1" customWidth="1"/>
    <col min="2059" max="2059" width="28.109375" style="9" bestFit="1" customWidth="1"/>
    <col min="2060" max="2060" width="26.77734375" style="9" bestFit="1" customWidth="1"/>
    <col min="2061" max="2061" width="32.88671875" style="9" customWidth="1"/>
    <col min="2062" max="2062" width="32.109375" style="9" bestFit="1" customWidth="1"/>
    <col min="2063" max="2063" width="17.6640625" style="9" bestFit="1" customWidth="1"/>
    <col min="2064" max="2064" width="28.44140625" style="9" bestFit="1" customWidth="1"/>
    <col min="2065" max="2065" width="29.88671875" style="9" customWidth="1"/>
    <col min="2066" max="2066" width="23.6640625" style="9" customWidth="1"/>
    <col min="2067" max="2076" width="8" style="9"/>
    <col min="2077" max="2080" width="8" style="9" hidden="1" customWidth="1"/>
    <col min="2081" max="2304" width="8" style="9"/>
    <col min="2305" max="2305" width="15.6640625" style="9" customWidth="1"/>
    <col min="2306" max="2306" width="13.109375" style="9" customWidth="1"/>
    <col min="2307" max="2307" width="28" style="9" bestFit="1" customWidth="1"/>
    <col min="2308" max="2308" width="25.33203125" style="9" customWidth="1"/>
    <col min="2309" max="2309" width="32.88671875" style="9" customWidth="1"/>
    <col min="2310" max="2310" width="8" style="9" hidden="1" customWidth="1"/>
    <col min="2311" max="2311" width="25.6640625" style="9" customWidth="1"/>
    <col min="2312" max="2312" width="30.6640625" style="9" bestFit="1" customWidth="1"/>
    <col min="2313" max="2313" width="17.6640625" style="9" bestFit="1" customWidth="1"/>
    <col min="2314" max="2314" width="12" style="9" bestFit="1" customWidth="1"/>
    <col min="2315" max="2315" width="28.109375" style="9" bestFit="1" customWidth="1"/>
    <col min="2316" max="2316" width="26.77734375" style="9" bestFit="1" customWidth="1"/>
    <col min="2317" max="2317" width="32.88671875" style="9" customWidth="1"/>
    <col min="2318" max="2318" width="32.109375" style="9" bestFit="1" customWidth="1"/>
    <col min="2319" max="2319" width="17.6640625" style="9" bestFit="1" customWidth="1"/>
    <col min="2320" max="2320" width="28.44140625" style="9" bestFit="1" customWidth="1"/>
    <col min="2321" max="2321" width="29.88671875" style="9" customWidth="1"/>
    <col min="2322" max="2322" width="23.6640625" style="9" customWidth="1"/>
    <col min="2323" max="2332" width="8" style="9"/>
    <col min="2333" max="2336" width="8" style="9" hidden="1" customWidth="1"/>
    <col min="2337" max="2560" width="8" style="9"/>
    <col min="2561" max="2561" width="15.6640625" style="9" customWidth="1"/>
    <col min="2562" max="2562" width="13.109375" style="9" customWidth="1"/>
    <col min="2563" max="2563" width="28" style="9" bestFit="1" customWidth="1"/>
    <col min="2564" max="2564" width="25.33203125" style="9" customWidth="1"/>
    <col min="2565" max="2565" width="32.88671875" style="9" customWidth="1"/>
    <col min="2566" max="2566" width="8" style="9" hidden="1" customWidth="1"/>
    <col min="2567" max="2567" width="25.6640625" style="9" customWidth="1"/>
    <col min="2568" max="2568" width="30.6640625" style="9" bestFit="1" customWidth="1"/>
    <col min="2569" max="2569" width="17.6640625" style="9" bestFit="1" customWidth="1"/>
    <col min="2570" max="2570" width="12" style="9" bestFit="1" customWidth="1"/>
    <col min="2571" max="2571" width="28.109375" style="9" bestFit="1" customWidth="1"/>
    <col min="2572" max="2572" width="26.77734375" style="9" bestFit="1" customWidth="1"/>
    <col min="2573" max="2573" width="32.88671875" style="9" customWidth="1"/>
    <col min="2574" max="2574" width="32.109375" style="9" bestFit="1" customWidth="1"/>
    <col min="2575" max="2575" width="17.6640625" style="9" bestFit="1" customWidth="1"/>
    <col min="2576" max="2576" width="28.44140625" style="9" bestFit="1" customWidth="1"/>
    <col min="2577" max="2577" width="29.88671875" style="9" customWidth="1"/>
    <col min="2578" max="2578" width="23.6640625" style="9" customWidth="1"/>
    <col min="2579" max="2588" width="8" style="9"/>
    <col min="2589" max="2592" width="8" style="9" hidden="1" customWidth="1"/>
    <col min="2593" max="2816" width="8" style="9"/>
    <col min="2817" max="2817" width="15.6640625" style="9" customWidth="1"/>
    <col min="2818" max="2818" width="13.109375" style="9" customWidth="1"/>
    <col min="2819" max="2819" width="28" style="9" bestFit="1" customWidth="1"/>
    <col min="2820" max="2820" width="25.33203125" style="9" customWidth="1"/>
    <col min="2821" max="2821" width="32.88671875" style="9" customWidth="1"/>
    <col min="2822" max="2822" width="8" style="9" hidden="1" customWidth="1"/>
    <col min="2823" max="2823" width="25.6640625" style="9" customWidth="1"/>
    <col min="2824" max="2824" width="30.6640625" style="9" bestFit="1" customWidth="1"/>
    <col min="2825" max="2825" width="17.6640625" style="9" bestFit="1" customWidth="1"/>
    <col min="2826" max="2826" width="12" style="9" bestFit="1" customWidth="1"/>
    <col min="2827" max="2827" width="28.109375" style="9" bestFit="1" customWidth="1"/>
    <col min="2828" max="2828" width="26.77734375" style="9" bestFit="1" customWidth="1"/>
    <col min="2829" max="2829" width="32.88671875" style="9" customWidth="1"/>
    <col min="2830" max="2830" width="32.109375" style="9" bestFit="1" customWidth="1"/>
    <col min="2831" max="2831" width="17.6640625" style="9" bestFit="1" customWidth="1"/>
    <col min="2832" max="2832" width="28.44140625" style="9" bestFit="1" customWidth="1"/>
    <col min="2833" max="2833" width="29.88671875" style="9" customWidth="1"/>
    <col min="2834" max="2834" width="23.6640625" style="9" customWidth="1"/>
    <col min="2835" max="2844" width="8" style="9"/>
    <col min="2845" max="2848" width="8" style="9" hidden="1" customWidth="1"/>
    <col min="2849" max="3072" width="8" style="9"/>
    <col min="3073" max="3073" width="15.6640625" style="9" customWidth="1"/>
    <col min="3074" max="3074" width="13.109375" style="9" customWidth="1"/>
    <col min="3075" max="3075" width="28" style="9" bestFit="1" customWidth="1"/>
    <col min="3076" max="3076" width="25.33203125" style="9" customWidth="1"/>
    <col min="3077" max="3077" width="32.88671875" style="9" customWidth="1"/>
    <col min="3078" max="3078" width="8" style="9" hidden="1" customWidth="1"/>
    <col min="3079" max="3079" width="25.6640625" style="9" customWidth="1"/>
    <col min="3080" max="3080" width="30.6640625" style="9" bestFit="1" customWidth="1"/>
    <col min="3081" max="3081" width="17.6640625" style="9" bestFit="1" customWidth="1"/>
    <col min="3082" max="3082" width="12" style="9" bestFit="1" customWidth="1"/>
    <col min="3083" max="3083" width="28.109375" style="9" bestFit="1" customWidth="1"/>
    <col min="3084" max="3084" width="26.77734375" style="9" bestFit="1" customWidth="1"/>
    <col min="3085" max="3085" width="32.88671875" style="9" customWidth="1"/>
    <col min="3086" max="3086" width="32.109375" style="9" bestFit="1" customWidth="1"/>
    <col min="3087" max="3087" width="17.6640625" style="9" bestFit="1" customWidth="1"/>
    <col min="3088" max="3088" width="28.44140625" style="9" bestFit="1" customWidth="1"/>
    <col min="3089" max="3089" width="29.88671875" style="9" customWidth="1"/>
    <col min="3090" max="3090" width="23.6640625" style="9" customWidth="1"/>
    <col min="3091" max="3100" width="8" style="9"/>
    <col min="3101" max="3104" width="8" style="9" hidden="1" customWidth="1"/>
    <col min="3105" max="3328" width="8" style="9"/>
    <col min="3329" max="3329" width="15.6640625" style="9" customWidth="1"/>
    <col min="3330" max="3330" width="13.109375" style="9" customWidth="1"/>
    <col min="3331" max="3331" width="28" style="9" bestFit="1" customWidth="1"/>
    <col min="3332" max="3332" width="25.33203125" style="9" customWidth="1"/>
    <col min="3333" max="3333" width="32.88671875" style="9" customWidth="1"/>
    <col min="3334" max="3334" width="8" style="9" hidden="1" customWidth="1"/>
    <col min="3335" max="3335" width="25.6640625" style="9" customWidth="1"/>
    <col min="3336" max="3336" width="30.6640625" style="9" bestFit="1" customWidth="1"/>
    <col min="3337" max="3337" width="17.6640625" style="9" bestFit="1" customWidth="1"/>
    <col min="3338" max="3338" width="12" style="9" bestFit="1" customWidth="1"/>
    <col min="3339" max="3339" width="28.109375" style="9" bestFit="1" customWidth="1"/>
    <col min="3340" max="3340" width="26.77734375" style="9" bestFit="1" customWidth="1"/>
    <col min="3341" max="3341" width="32.88671875" style="9" customWidth="1"/>
    <col min="3342" max="3342" width="32.109375" style="9" bestFit="1" customWidth="1"/>
    <col min="3343" max="3343" width="17.6640625" style="9" bestFit="1" customWidth="1"/>
    <col min="3344" max="3344" width="28.44140625" style="9" bestFit="1" customWidth="1"/>
    <col min="3345" max="3345" width="29.88671875" style="9" customWidth="1"/>
    <col min="3346" max="3346" width="23.6640625" style="9" customWidth="1"/>
    <col min="3347" max="3356" width="8" style="9"/>
    <col min="3357" max="3360" width="8" style="9" hidden="1" customWidth="1"/>
    <col min="3361" max="3584" width="8" style="9"/>
    <col min="3585" max="3585" width="15.6640625" style="9" customWidth="1"/>
    <col min="3586" max="3586" width="13.109375" style="9" customWidth="1"/>
    <col min="3587" max="3587" width="28" style="9" bestFit="1" customWidth="1"/>
    <col min="3588" max="3588" width="25.33203125" style="9" customWidth="1"/>
    <col min="3589" max="3589" width="32.88671875" style="9" customWidth="1"/>
    <col min="3590" max="3590" width="8" style="9" hidden="1" customWidth="1"/>
    <col min="3591" max="3591" width="25.6640625" style="9" customWidth="1"/>
    <col min="3592" max="3592" width="30.6640625" style="9" bestFit="1" customWidth="1"/>
    <col min="3593" max="3593" width="17.6640625" style="9" bestFit="1" customWidth="1"/>
    <col min="3594" max="3594" width="12" style="9" bestFit="1" customWidth="1"/>
    <col min="3595" max="3595" width="28.109375" style="9" bestFit="1" customWidth="1"/>
    <col min="3596" max="3596" width="26.77734375" style="9" bestFit="1" customWidth="1"/>
    <col min="3597" max="3597" width="32.88671875" style="9" customWidth="1"/>
    <col min="3598" max="3598" width="32.109375" style="9" bestFit="1" customWidth="1"/>
    <col min="3599" max="3599" width="17.6640625" style="9" bestFit="1" customWidth="1"/>
    <col min="3600" max="3600" width="28.44140625" style="9" bestFit="1" customWidth="1"/>
    <col min="3601" max="3601" width="29.88671875" style="9" customWidth="1"/>
    <col min="3602" max="3602" width="23.6640625" style="9" customWidth="1"/>
    <col min="3603" max="3612" width="8" style="9"/>
    <col min="3613" max="3616" width="8" style="9" hidden="1" customWidth="1"/>
    <col min="3617" max="3840" width="8" style="9"/>
    <col min="3841" max="3841" width="15.6640625" style="9" customWidth="1"/>
    <col min="3842" max="3842" width="13.109375" style="9" customWidth="1"/>
    <col min="3843" max="3843" width="28" style="9" bestFit="1" customWidth="1"/>
    <col min="3844" max="3844" width="25.33203125" style="9" customWidth="1"/>
    <col min="3845" max="3845" width="32.88671875" style="9" customWidth="1"/>
    <col min="3846" max="3846" width="8" style="9" hidden="1" customWidth="1"/>
    <col min="3847" max="3847" width="25.6640625" style="9" customWidth="1"/>
    <col min="3848" max="3848" width="30.6640625" style="9" bestFit="1" customWidth="1"/>
    <col min="3849" max="3849" width="17.6640625" style="9" bestFit="1" customWidth="1"/>
    <col min="3850" max="3850" width="12" style="9" bestFit="1" customWidth="1"/>
    <col min="3851" max="3851" width="28.109375" style="9" bestFit="1" customWidth="1"/>
    <col min="3852" max="3852" width="26.77734375" style="9" bestFit="1" customWidth="1"/>
    <col min="3853" max="3853" width="32.88671875" style="9" customWidth="1"/>
    <col min="3854" max="3854" width="32.109375" style="9" bestFit="1" customWidth="1"/>
    <col min="3855" max="3855" width="17.6640625" style="9" bestFit="1" customWidth="1"/>
    <col min="3856" max="3856" width="28.44140625" style="9" bestFit="1" customWidth="1"/>
    <col min="3857" max="3857" width="29.88671875" style="9" customWidth="1"/>
    <col min="3858" max="3858" width="23.6640625" style="9" customWidth="1"/>
    <col min="3859" max="3868" width="8" style="9"/>
    <col min="3869" max="3872" width="8" style="9" hidden="1" customWidth="1"/>
    <col min="3873" max="4096" width="8" style="9"/>
    <col min="4097" max="4097" width="15.6640625" style="9" customWidth="1"/>
    <col min="4098" max="4098" width="13.109375" style="9" customWidth="1"/>
    <col min="4099" max="4099" width="28" style="9" bestFit="1" customWidth="1"/>
    <col min="4100" max="4100" width="25.33203125" style="9" customWidth="1"/>
    <col min="4101" max="4101" width="32.88671875" style="9" customWidth="1"/>
    <col min="4102" max="4102" width="8" style="9" hidden="1" customWidth="1"/>
    <col min="4103" max="4103" width="25.6640625" style="9" customWidth="1"/>
    <col min="4104" max="4104" width="30.6640625" style="9" bestFit="1" customWidth="1"/>
    <col min="4105" max="4105" width="17.6640625" style="9" bestFit="1" customWidth="1"/>
    <col min="4106" max="4106" width="12" style="9" bestFit="1" customWidth="1"/>
    <col min="4107" max="4107" width="28.109375" style="9" bestFit="1" customWidth="1"/>
    <col min="4108" max="4108" width="26.77734375" style="9" bestFit="1" customWidth="1"/>
    <col min="4109" max="4109" width="32.88671875" style="9" customWidth="1"/>
    <col min="4110" max="4110" width="32.109375" style="9" bestFit="1" customWidth="1"/>
    <col min="4111" max="4111" width="17.6640625" style="9" bestFit="1" customWidth="1"/>
    <col min="4112" max="4112" width="28.44140625" style="9" bestFit="1" customWidth="1"/>
    <col min="4113" max="4113" width="29.88671875" style="9" customWidth="1"/>
    <col min="4114" max="4114" width="23.6640625" style="9" customWidth="1"/>
    <col min="4115" max="4124" width="8" style="9"/>
    <col min="4125" max="4128" width="8" style="9" hidden="1" customWidth="1"/>
    <col min="4129" max="4352" width="8" style="9"/>
    <col min="4353" max="4353" width="15.6640625" style="9" customWidth="1"/>
    <col min="4354" max="4354" width="13.109375" style="9" customWidth="1"/>
    <col min="4355" max="4355" width="28" style="9" bestFit="1" customWidth="1"/>
    <col min="4356" max="4356" width="25.33203125" style="9" customWidth="1"/>
    <col min="4357" max="4357" width="32.88671875" style="9" customWidth="1"/>
    <col min="4358" max="4358" width="8" style="9" hidden="1" customWidth="1"/>
    <col min="4359" max="4359" width="25.6640625" style="9" customWidth="1"/>
    <col min="4360" max="4360" width="30.6640625" style="9" bestFit="1" customWidth="1"/>
    <col min="4361" max="4361" width="17.6640625" style="9" bestFit="1" customWidth="1"/>
    <col min="4362" max="4362" width="12" style="9" bestFit="1" customWidth="1"/>
    <col min="4363" max="4363" width="28.109375" style="9" bestFit="1" customWidth="1"/>
    <col min="4364" max="4364" width="26.77734375" style="9" bestFit="1" customWidth="1"/>
    <col min="4365" max="4365" width="32.88671875" style="9" customWidth="1"/>
    <col min="4366" max="4366" width="32.109375" style="9" bestFit="1" customWidth="1"/>
    <col min="4367" max="4367" width="17.6640625" style="9" bestFit="1" customWidth="1"/>
    <col min="4368" max="4368" width="28.44140625" style="9" bestFit="1" customWidth="1"/>
    <col min="4369" max="4369" width="29.88671875" style="9" customWidth="1"/>
    <col min="4370" max="4370" width="23.6640625" style="9" customWidth="1"/>
    <col min="4371" max="4380" width="8" style="9"/>
    <col min="4381" max="4384" width="8" style="9" hidden="1" customWidth="1"/>
    <col min="4385" max="4608" width="8" style="9"/>
    <col min="4609" max="4609" width="15.6640625" style="9" customWidth="1"/>
    <col min="4610" max="4610" width="13.109375" style="9" customWidth="1"/>
    <col min="4611" max="4611" width="28" style="9" bestFit="1" customWidth="1"/>
    <col min="4612" max="4612" width="25.33203125" style="9" customWidth="1"/>
    <col min="4613" max="4613" width="32.88671875" style="9" customWidth="1"/>
    <col min="4614" max="4614" width="8" style="9" hidden="1" customWidth="1"/>
    <col min="4615" max="4615" width="25.6640625" style="9" customWidth="1"/>
    <col min="4616" max="4616" width="30.6640625" style="9" bestFit="1" customWidth="1"/>
    <col min="4617" max="4617" width="17.6640625" style="9" bestFit="1" customWidth="1"/>
    <col min="4618" max="4618" width="12" style="9" bestFit="1" customWidth="1"/>
    <col min="4619" max="4619" width="28.109375" style="9" bestFit="1" customWidth="1"/>
    <col min="4620" max="4620" width="26.77734375" style="9" bestFit="1" customWidth="1"/>
    <col min="4621" max="4621" width="32.88671875" style="9" customWidth="1"/>
    <col min="4622" max="4622" width="32.109375" style="9" bestFit="1" customWidth="1"/>
    <col min="4623" max="4623" width="17.6640625" style="9" bestFit="1" customWidth="1"/>
    <col min="4624" max="4624" width="28.44140625" style="9" bestFit="1" customWidth="1"/>
    <col min="4625" max="4625" width="29.88671875" style="9" customWidth="1"/>
    <col min="4626" max="4626" width="23.6640625" style="9" customWidth="1"/>
    <col min="4627" max="4636" width="8" style="9"/>
    <col min="4637" max="4640" width="8" style="9" hidden="1" customWidth="1"/>
    <col min="4641" max="4864" width="8" style="9"/>
    <col min="4865" max="4865" width="15.6640625" style="9" customWidth="1"/>
    <col min="4866" max="4866" width="13.109375" style="9" customWidth="1"/>
    <col min="4867" max="4867" width="28" style="9" bestFit="1" customWidth="1"/>
    <col min="4868" max="4868" width="25.33203125" style="9" customWidth="1"/>
    <col min="4869" max="4869" width="32.88671875" style="9" customWidth="1"/>
    <col min="4870" max="4870" width="8" style="9" hidden="1" customWidth="1"/>
    <col min="4871" max="4871" width="25.6640625" style="9" customWidth="1"/>
    <col min="4872" max="4872" width="30.6640625" style="9" bestFit="1" customWidth="1"/>
    <col min="4873" max="4873" width="17.6640625" style="9" bestFit="1" customWidth="1"/>
    <col min="4874" max="4874" width="12" style="9" bestFit="1" customWidth="1"/>
    <col min="4875" max="4875" width="28.109375" style="9" bestFit="1" customWidth="1"/>
    <col min="4876" max="4876" width="26.77734375" style="9" bestFit="1" customWidth="1"/>
    <col min="4877" max="4877" width="32.88671875" style="9" customWidth="1"/>
    <col min="4878" max="4878" width="32.109375" style="9" bestFit="1" customWidth="1"/>
    <col min="4879" max="4879" width="17.6640625" style="9" bestFit="1" customWidth="1"/>
    <col min="4880" max="4880" width="28.44140625" style="9" bestFit="1" customWidth="1"/>
    <col min="4881" max="4881" width="29.88671875" style="9" customWidth="1"/>
    <col min="4882" max="4882" width="23.6640625" style="9" customWidth="1"/>
    <col min="4883" max="4892" width="8" style="9"/>
    <col min="4893" max="4896" width="8" style="9" hidden="1" customWidth="1"/>
    <col min="4897" max="5120" width="8" style="9"/>
    <col min="5121" max="5121" width="15.6640625" style="9" customWidth="1"/>
    <col min="5122" max="5122" width="13.109375" style="9" customWidth="1"/>
    <col min="5123" max="5123" width="28" style="9" bestFit="1" customWidth="1"/>
    <col min="5124" max="5124" width="25.33203125" style="9" customWidth="1"/>
    <col min="5125" max="5125" width="32.88671875" style="9" customWidth="1"/>
    <col min="5126" max="5126" width="8" style="9" hidden="1" customWidth="1"/>
    <col min="5127" max="5127" width="25.6640625" style="9" customWidth="1"/>
    <col min="5128" max="5128" width="30.6640625" style="9" bestFit="1" customWidth="1"/>
    <col min="5129" max="5129" width="17.6640625" style="9" bestFit="1" customWidth="1"/>
    <col min="5130" max="5130" width="12" style="9" bestFit="1" customWidth="1"/>
    <col min="5131" max="5131" width="28.109375" style="9" bestFit="1" customWidth="1"/>
    <col min="5132" max="5132" width="26.77734375" style="9" bestFit="1" customWidth="1"/>
    <col min="5133" max="5133" width="32.88671875" style="9" customWidth="1"/>
    <col min="5134" max="5134" width="32.109375" style="9" bestFit="1" customWidth="1"/>
    <col min="5135" max="5135" width="17.6640625" style="9" bestFit="1" customWidth="1"/>
    <col min="5136" max="5136" width="28.44140625" style="9" bestFit="1" customWidth="1"/>
    <col min="5137" max="5137" width="29.88671875" style="9" customWidth="1"/>
    <col min="5138" max="5138" width="23.6640625" style="9" customWidth="1"/>
    <col min="5139" max="5148" width="8" style="9"/>
    <col min="5149" max="5152" width="8" style="9" hidden="1" customWidth="1"/>
    <col min="5153" max="5376" width="8" style="9"/>
    <col min="5377" max="5377" width="15.6640625" style="9" customWidth="1"/>
    <col min="5378" max="5378" width="13.109375" style="9" customWidth="1"/>
    <col min="5379" max="5379" width="28" style="9" bestFit="1" customWidth="1"/>
    <col min="5380" max="5380" width="25.33203125" style="9" customWidth="1"/>
    <col min="5381" max="5381" width="32.88671875" style="9" customWidth="1"/>
    <col min="5382" max="5382" width="8" style="9" hidden="1" customWidth="1"/>
    <col min="5383" max="5383" width="25.6640625" style="9" customWidth="1"/>
    <col min="5384" max="5384" width="30.6640625" style="9" bestFit="1" customWidth="1"/>
    <col min="5385" max="5385" width="17.6640625" style="9" bestFit="1" customWidth="1"/>
    <col min="5386" max="5386" width="12" style="9" bestFit="1" customWidth="1"/>
    <col min="5387" max="5387" width="28.109375" style="9" bestFit="1" customWidth="1"/>
    <col min="5388" max="5388" width="26.77734375" style="9" bestFit="1" customWidth="1"/>
    <col min="5389" max="5389" width="32.88671875" style="9" customWidth="1"/>
    <col min="5390" max="5390" width="32.109375" style="9" bestFit="1" customWidth="1"/>
    <col min="5391" max="5391" width="17.6640625" style="9" bestFit="1" customWidth="1"/>
    <col min="5392" max="5392" width="28.44140625" style="9" bestFit="1" customWidth="1"/>
    <col min="5393" max="5393" width="29.88671875" style="9" customWidth="1"/>
    <col min="5394" max="5394" width="23.6640625" style="9" customWidth="1"/>
    <col min="5395" max="5404" width="8" style="9"/>
    <col min="5405" max="5408" width="8" style="9" hidden="1" customWidth="1"/>
    <col min="5409" max="5632" width="8" style="9"/>
    <col min="5633" max="5633" width="15.6640625" style="9" customWidth="1"/>
    <col min="5634" max="5634" width="13.109375" style="9" customWidth="1"/>
    <col min="5635" max="5635" width="28" style="9" bestFit="1" customWidth="1"/>
    <col min="5636" max="5636" width="25.33203125" style="9" customWidth="1"/>
    <col min="5637" max="5637" width="32.88671875" style="9" customWidth="1"/>
    <col min="5638" max="5638" width="8" style="9" hidden="1" customWidth="1"/>
    <col min="5639" max="5639" width="25.6640625" style="9" customWidth="1"/>
    <col min="5640" max="5640" width="30.6640625" style="9" bestFit="1" customWidth="1"/>
    <col min="5641" max="5641" width="17.6640625" style="9" bestFit="1" customWidth="1"/>
    <col min="5642" max="5642" width="12" style="9" bestFit="1" customWidth="1"/>
    <col min="5643" max="5643" width="28.109375" style="9" bestFit="1" customWidth="1"/>
    <col min="5644" max="5644" width="26.77734375" style="9" bestFit="1" customWidth="1"/>
    <col min="5645" max="5645" width="32.88671875" style="9" customWidth="1"/>
    <col min="5646" max="5646" width="32.109375" style="9" bestFit="1" customWidth="1"/>
    <col min="5647" max="5647" width="17.6640625" style="9" bestFit="1" customWidth="1"/>
    <col min="5648" max="5648" width="28.44140625" style="9" bestFit="1" customWidth="1"/>
    <col min="5649" max="5649" width="29.88671875" style="9" customWidth="1"/>
    <col min="5650" max="5650" width="23.6640625" style="9" customWidth="1"/>
    <col min="5651" max="5660" width="8" style="9"/>
    <col min="5661" max="5664" width="8" style="9" hidden="1" customWidth="1"/>
    <col min="5665" max="5888" width="8" style="9"/>
    <col min="5889" max="5889" width="15.6640625" style="9" customWidth="1"/>
    <col min="5890" max="5890" width="13.109375" style="9" customWidth="1"/>
    <col min="5891" max="5891" width="28" style="9" bestFit="1" customWidth="1"/>
    <col min="5892" max="5892" width="25.33203125" style="9" customWidth="1"/>
    <col min="5893" max="5893" width="32.88671875" style="9" customWidth="1"/>
    <col min="5894" max="5894" width="8" style="9" hidden="1" customWidth="1"/>
    <col min="5895" max="5895" width="25.6640625" style="9" customWidth="1"/>
    <col min="5896" max="5896" width="30.6640625" style="9" bestFit="1" customWidth="1"/>
    <col min="5897" max="5897" width="17.6640625" style="9" bestFit="1" customWidth="1"/>
    <col min="5898" max="5898" width="12" style="9" bestFit="1" customWidth="1"/>
    <col min="5899" max="5899" width="28.109375" style="9" bestFit="1" customWidth="1"/>
    <col min="5900" max="5900" width="26.77734375" style="9" bestFit="1" customWidth="1"/>
    <col min="5901" max="5901" width="32.88671875" style="9" customWidth="1"/>
    <col min="5902" max="5902" width="32.109375" style="9" bestFit="1" customWidth="1"/>
    <col min="5903" max="5903" width="17.6640625" style="9" bestFit="1" customWidth="1"/>
    <col min="5904" max="5904" width="28.44140625" style="9" bestFit="1" customWidth="1"/>
    <col min="5905" max="5905" width="29.88671875" style="9" customWidth="1"/>
    <col min="5906" max="5906" width="23.6640625" style="9" customWidth="1"/>
    <col min="5907" max="5916" width="8" style="9"/>
    <col min="5917" max="5920" width="8" style="9" hidden="1" customWidth="1"/>
    <col min="5921" max="6144" width="8" style="9"/>
    <col min="6145" max="6145" width="15.6640625" style="9" customWidth="1"/>
    <col min="6146" max="6146" width="13.109375" style="9" customWidth="1"/>
    <col min="6147" max="6147" width="28" style="9" bestFit="1" customWidth="1"/>
    <col min="6148" max="6148" width="25.33203125" style="9" customWidth="1"/>
    <col min="6149" max="6149" width="32.88671875" style="9" customWidth="1"/>
    <col min="6150" max="6150" width="8" style="9" hidden="1" customWidth="1"/>
    <col min="6151" max="6151" width="25.6640625" style="9" customWidth="1"/>
    <col min="6152" max="6152" width="30.6640625" style="9" bestFit="1" customWidth="1"/>
    <col min="6153" max="6153" width="17.6640625" style="9" bestFit="1" customWidth="1"/>
    <col min="6154" max="6154" width="12" style="9" bestFit="1" customWidth="1"/>
    <col min="6155" max="6155" width="28.109375" style="9" bestFit="1" customWidth="1"/>
    <col min="6156" max="6156" width="26.77734375" style="9" bestFit="1" customWidth="1"/>
    <col min="6157" max="6157" width="32.88671875" style="9" customWidth="1"/>
    <col min="6158" max="6158" width="32.109375" style="9" bestFit="1" customWidth="1"/>
    <col min="6159" max="6159" width="17.6640625" style="9" bestFit="1" customWidth="1"/>
    <col min="6160" max="6160" width="28.44140625" style="9" bestFit="1" customWidth="1"/>
    <col min="6161" max="6161" width="29.88671875" style="9" customWidth="1"/>
    <col min="6162" max="6162" width="23.6640625" style="9" customWidth="1"/>
    <col min="6163" max="6172" width="8" style="9"/>
    <col min="6173" max="6176" width="8" style="9" hidden="1" customWidth="1"/>
    <col min="6177" max="6400" width="8" style="9"/>
    <col min="6401" max="6401" width="15.6640625" style="9" customWidth="1"/>
    <col min="6402" max="6402" width="13.109375" style="9" customWidth="1"/>
    <col min="6403" max="6403" width="28" style="9" bestFit="1" customWidth="1"/>
    <col min="6404" max="6404" width="25.33203125" style="9" customWidth="1"/>
    <col min="6405" max="6405" width="32.88671875" style="9" customWidth="1"/>
    <col min="6406" max="6406" width="8" style="9" hidden="1" customWidth="1"/>
    <col min="6407" max="6407" width="25.6640625" style="9" customWidth="1"/>
    <col min="6408" max="6408" width="30.6640625" style="9" bestFit="1" customWidth="1"/>
    <col min="6409" max="6409" width="17.6640625" style="9" bestFit="1" customWidth="1"/>
    <col min="6410" max="6410" width="12" style="9" bestFit="1" customWidth="1"/>
    <col min="6411" max="6411" width="28.109375" style="9" bestFit="1" customWidth="1"/>
    <col min="6412" max="6412" width="26.77734375" style="9" bestFit="1" customWidth="1"/>
    <col min="6413" max="6413" width="32.88671875" style="9" customWidth="1"/>
    <col min="6414" max="6414" width="32.109375" style="9" bestFit="1" customWidth="1"/>
    <col min="6415" max="6415" width="17.6640625" style="9" bestFit="1" customWidth="1"/>
    <col min="6416" max="6416" width="28.44140625" style="9" bestFit="1" customWidth="1"/>
    <col min="6417" max="6417" width="29.88671875" style="9" customWidth="1"/>
    <col min="6418" max="6418" width="23.6640625" style="9" customWidth="1"/>
    <col min="6419" max="6428" width="8" style="9"/>
    <col min="6429" max="6432" width="8" style="9" hidden="1" customWidth="1"/>
    <col min="6433" max="6656" width="8" style="9"/>
    <col min="6657" max="6657" width="15.6640625" style="9" customWidth="1"/>
    <col min="6658" max="6658" width="13.109375" style="9" customWidth="1"/>
    <col min="6659" max="6659" width="28" style="9" bestFit="1" customWidth="1"/>
    <col min="6660" max="6660" width="25.33203125" style="9" customWidth="1"/>
    <col min="6661" max="6661" width="32.88671875" style="9" customWidth="1"/>
    <col min="6662" max="6662" width="8" style="9" hidden="1" customWidth="1"/>
    <col min="6663" max="6663" width="25.6640625" style="9" customWidth="1"/>
    <col min="6664" max="6664" width="30.6640625" style="9" bestFit="1" customWidth="1"/>
    <col min="6665" max="6665" width="17.6640625" style="9" bestFit="1" customWidth="1"/>
    <col min="6666" max="6666" width="12" style="9" bestFit="1" customWidth="1"/>
    <col min="6667" max="6667" width="28.109375" style="9" bestFit="1" customWidth="1"/>
    <col min="6668" max="6668" width="26.77734375" style="9" bestFit="1" customWidth="1"/>
    <col min="6669" max="6669" width="32.88671875" style="9" customWidth="1"/>
    <col min="6670" max="6670" width="32.109375" style="9" bestFit="1" customWidth="1"/>
    <col min="6671" max="6671" width="17.6640625" style="9" bestFit="1" customWidth="1"/>
    <col min="6672" max="6672" width="28.44140625" style="9" bestFit="1" customWidth="1"/>
    <col min="6673" max="6673" width="29.88671875" style="9" customWidth="1"/>
    <col min="6674" max="6674" width="23.6640625" style="9" customWidth="1"/>
    <col min="6675" max="6684" width="8" style="9"/>
    <col min="6685" max="6688" width="8" style="9" hidden="1" customWidth="1"/>
    <col min="6689" max="6912" width="8" style="9"/>
    <col min="6913" max="6913" width="15.6640625" style="9" customWidth="1"/>
    <col min="6914" max="6914" width="13.109375" style="9" customWidth="1"/>
    <col min="6915" max="6915" width="28" style="9" bestFit="1" customWidth="1"/>
    <col min="6916" max="6916" width="25.33203125" style="9" customWidth="1"/>
    <col min="6917" max="6917" width="32.88671875" style="9" customWidth="1"/>
    <col min="6918" max="6918" width="8" style="9" hidden="1" customWidth="1"/>
    <col min="6919" max="6919" width="25.6640625" style="9" customWidth="1"/>
    <col min="6920" max="6920" width="30.6640625" style="9" bestFit="1" customWidth="1"/>
    <col min="6921" max="6921" width="17.6640625" style="9" bestFit="1" customWidth="1"/>
    <col min="6922" max="6922" width="12" style="9" bestFit="1" customWidth="1"/>
    <col min="6923" max="6923" width="28.109375" style="9" bestFit="1" customWidth="1"/>
    <col min="6924" max="6924" width="26.77734375" style="9" bestFit="1" customWidth="1"/>
    <col min="6925" max="6925" width="32.88671875" style="9" customWidth="1"/>
    <col min="6926" max="6926" width="32.109375" style="9" bestFit="1" customWidth="1"/>
    <col min="6927" max="6927" width="17.6640625" style="9" bestFit="1" customWidth="1"/>
    <col min="6928" max="6928" width="28.44140625" style="9" bestFit="1" customWidth="1"/>
    <col min="6929" max="6929" width="29.88671875" style="9" customWidth="1"/>
    <col min="6930" max="6930" width="23.6640625" style="9" customWidth="1"/>
    <col min="6931" max="6940" width="8" style="9"/>
    <col min="6941" max="6944" width="8" style="9" hidden="1" customWidth="1"/>
    <col min="6945" max="7168" width="8" style="9"/>
    <col min="7169" max="7169" width="15.6640625" style="9" customWidth="1"/>
    <col min="7170" max="7170" width="13.109375" style="9" customWidth="1"/>
    <col min="7171" max="7171" width="28" style="9" bestFit="1" customWidth="1"/>
    <col min="7172" max="7172" width="25.33203125" style="9" customWidth="1"/>
    <col min="7173" max="7173" width="32.88671875" style="9" customWidth="1"/>
    <col min="7174" max="7174" width="8" style="9" hidden="1" customWidth="1"/>
    <col min="7175" max="7175" width="25.6640625" style="9" customWidth="1"/>
    <col min="7176" max="7176" width="30.6640625" style="9" bestFit="1" customWidth="1"/>
    <col min="7177" max="7177" width="17.6640625" style="9" bestFit="1" customWidth="1"/>
    <col min="7178" max="7178" width="12" style="9" bestFit="1" customWidth="1"/>
    <col min="7179" max="7179" width="28.109375" style="9" bestFit="1" customWidth="1"/>
    <col min="7180" max="7180" width="26.77734375" style="9" bestFit="1" customWidth="1"/>
    <col min="7181" max="7181" width="32.88671875" style="9" customWidth="1"/>
    <col min="7182" max="7182" width="32.109375" style="9" bestFit="1" customWidth="1"/>
    <col min="7183" max="7183" width="17.6640625" style="9" bestFit="1" customWidth="1"/>
    <col min="7184" max="7184" width="28.44140625" style="9" bestFit="1" customWidth="1"/>
    <col min="7185" max="7185" width="29.88671875" style="9" customWidth="1"/>
    <col min="7186" max="7186" width="23.6640625" style="9" customWidth="1"/>
    <col min="7187" max="7196" width="8" style="9"/>
    <col min="7197" max="7200" width="8" style="9" hidden="1" customWidth="1"/>
    <col min="7201" max="7424" width="8" style="9"/>
    <col min="7425" max="7425" width="15.6640625" style="9" customWidth="1"/>
    <col min="7426" max="7426" width="13.109375" style="9" customWidth="1"/>
    <col min="7427" max="7427" width="28" style="9" bestFit="1" customWidth="1"/>
    <col min="7428" max="7428" width="25.33203125" style="9" customWidth="1"/>
    <col min="7429" max="7429" width="32.88671875" style="9" customWidth="1"/>
    <col min="7430" max="7430" width="8" style="9" hidden="1" customWidth="1"/>
    <col min="7431" max="7431" width="25.6640625" style="9" customWidth="1"/>
    <col min="7432" max="7432" width="30.6640625" style="9" bestFit="1" customWidth="1"/>
    <col min="7433" max="7433" width="17.6640625" style="9" bestFit="1" customWidth="1"/>
    <col min="7434" max="7434" width="12" style="9" bestFit="1" customWidth="1"/>
    <col min="7435" max="7435" width="28.109375" style="9" bestFit="1" customWidth="1"/>
    <col min="7436" max="7436" width="26.77734375" style="9" bestFit="1" customWidth="1"/>
    <col min="7437" max="7437" width="32.88671875" style="9" customWidth="1"/>
    <col min="7438" max="7438" width="32.109375" style="9" bestFit="1" customWidth="1"/>
    <col min="7439" max="7439" width="17.6640625" style="9" bestFit="1" customWidth="1"/>
    <col min="7440" max="7440" width="28.44140625" style="9" bestFit="1" customWidth="1"/>
    <col min="7441" max="7441" width="29.88671875" style="9" customWidth="1"/>
    <col min="7442" max="7442" width="23.6640625" style="9" customWidth="1"/>
    <col min="7443" max="7452" width="8" style="9"/>
    <col min="7453" max="7456" width="8" style="9" hidden="1" customWidth="1"/>
    <col min="7457" max="7680" width="8" style="9"/>
    <col min="7681" max="7681" width="15.6640625" style="9" customWidth="1"/>
    <col min="7682" max="7682" width="13.109375" style="9" customWidth="1"/>
    <col min="7683" max="7683" width="28" style="9" bestFit="1" customWidth="1"/>
    <col min="7684" max="7684" width="25.33203125" style="9" customWidth="1"/>
    <col min="7685" max="7685" width="32.88671875" style="9" customWidth="1"/>
    <col min="7686" max="7686" width="8" style="9" hidden="1" customWidth="1"/>
    <col min="7687" max="7687" width="25.6640625" style="9" customWidth="1"/>
    <col min="7688" max="7688" width="30.6640625" style="9" bestFit="1" customWidth="1"/>
    <col min="7689" max="7689" width="17.6640625" style="9" bestFit="1" customWidth="1"/>
    <col min="7690" max="7690" width="12" style="9" bestFit="1" customWidth="1"/>
    <col min="7691" max="7691" width="28.109375" style="9" bestFit="1" customWidth="1"/>
    <col min="7692" max="7692" width="26.77734375" style="9" bestFit="1" customWidth="1"/>
    <col min="7693" max="7693" width="32.88671875" style="9" customWidth="1"/>
    <col min="7694" max="7694" width="32.109375" style="9" bestFit="1" customWidth="1"/>
    <col min="7695" max="7695" width="17.6640625" style="9" bestFit="1" customWidth="1"/>
    <col min="7696" max="7696" width="28.44140625" style="9" bestFit="1" customWidth="1"/>
    <col min="7697" max="7697" width="29.88671875" style="9" customWidth="1"/>
    <col min="7698" max="7698" width="23.6640625" style="9" customWidth="1"/>
    <col min="7699" max="7708" width="8" style="9"/>
    <col min="7709" max="7712" width="8" style="9" hidden="1" customWidth="1"/>
    <col min="7713" max="7936" width="8" style="9"/>
    <col min="7937" max="7937" width="15.6640625" style="9" customWidth="1"/>
    <col min="7938" max="7938" width="13.109375" style="9" customWidth="1"/>
    <col min="7939" max="7939" width="28" style="9" bestFit="1" customWidth="1"/>
    <col min="7940" max="7940" width="25.33203125" style="9" customWidth="1"/>
    <col min="7941" max="7941" width="32.88671875" style="9" customWidth="1"/>
    <col min="7942" max="7942" width="8" style="9" hidden="1" customWidth="1"/>
    <col min="7943" max="7943" width="25.6640625" style="9" customWidth="1"/>
    <col min="7944" max="7944" width="30.6640625" style="9" bestFit="1" customWidth="1"/>
    <col min="7945" max="7945" width="17.6640625" style="9" bestFit="1" customWidth="1"/>
    <col min="7946" max="7946" width="12" style="9" bestFit="1" customWidth="1"/>
    <col min="7947" max="7947" width="28.109375" style="9" bestFit="1" customWidth="1"/>
    <col min="7948" max="7948" width="26.77734375" style="9" bestFit="1" customWidth="1"/>
    <col min="7949" max="7949" width="32.88671875" style="9" customWidth="1"/>
    <col min="7950" max="7950" width="32.109375" style="9" bestFit="1" customWidth="1"/>
    <col min="7951" max="7951" width="17.6640625" style="9" bestFit="1" customWidth="1"/>
    <col min="7952" max="7952" width="28.44140625" style="9" bestFit="1" customWidth="1"/>
    <col min="7953" max="7953" width="29.88671875" style="9" customWidth="1"/>
    <col min="7954" max="7954" width="23.6640625" style="9" customWidth="1"/>
    <col min="7955" max="7964" width="8" style="9"/>
    <col min="7965" max="7968" width="8" style="9" hidden="1" customWidth="1"/>
    <col min="7969" max="8192" width="8" style="9"/>
    <col min="8193" max="8193" width="15.6640625" style="9" customWidth="1"/>
    <col min="8194" max="8194" width="13.109375" style="9" customWidth="1"/>
    <col min="8195" max="8195" width="28" style="9" bestFit="1" customWidth="1"/>
    <col min="8196" max="8196" width="25.33203125" style="9" customWidth="1"/>
    <col min="8197" max="8197" width="32.88671875" style="9" customWidth="1"/>
    <col min="8198" max="8198" width="8" style="9" hidden="1" customWidth="1"/>
    <col min="8199" max="8199" width="25.6640625" style="9" customWidth="1"/>
    <col min="8200" max="8200" width="30.6640625" style="9" bestFit="1" customWidth="1"/>
    <col min="8201" max="8201" width="17.6640625" style="9" bestFit="1" customWidth="1"/>
    <col min="8202" max="8202" width="12" style="9" bestFit="1" customWidth="1"/>
    <col min="8203" max="8203" width="28.109375" style="9" bestFit="1" customWidth="1"/>
    <col min="8204" max="8204" width="26.77734375" style="9" bestFit="1" customWidth="1"/>
    <col min="8205" max="8205" width="32.88671875" style="9" customWidth="1"/>
    <col min="8206" max="8206" width="32.109375" style="9" bestFit="1" customWidth="1"/>
    <col min="8207" max="8207" width="17.6640625" style="9" bestFit="1" customWidth="1"/>
    <col min="8208" max="8208" width="28.44140625" style="9" bestFit="1" customWidth="1"/>
    <col min="8209" max="8209" width="29.88671875" style="9" customWidth="1"/>
    <col min="8210" max="8210" width="23.6640625" style="9" customWidth="1"/>
    <col min="8211" max="8220" width="8" style="9"/>
    <col min="8221" max="8224" width="8" style="9" hidden="1" customWidth="1"/>
    <col min="8225" max="8448" width="8" style="9"/>
    <col min="8449" max="8449" width="15.6640625" style="9" customWidth="1"/>
    <col min="8450" max="8450" width="13.109375" style="9" customWidth="1"/>
    <col min="8451" max="8451" width="28" style="9" bestFit="1" customWidth="1"/>
    <col min="8452" max="8452" width="25.33203125" style="9" customWidth="1"/>
    <col min="8453" max="8453" width="32.88671875" style="9" customWidth="1"/>
    <col min="8454" max="8454" width="8" style="9" hidden="1" customWidth="1"/>
    <col min="8455" max="8455" width="25.6640625" style="9" customWidth="1"/>
    <col min="8456" max="8456" width="30.6640625" style="9" bestFit="1" customWidth="1"/>
    <col min="8457" max="8457" width="17.6640625" style="9" bestFit="1" customWidth="1"/>
    <col min="8458" max="8458" width="12" style="9" bestFit="1" customWidth="1"/>
    <col min="8459" max="8459" width="28.109375" style="9" bestFit="1" customWidth="1"/>
    <col min="8460" max="8460" width="26.77734375" style="9" bestFit="1" customWidth="1"/>
    <col min="8461" max="8461" width="32.88671875" style="9" customWidth="1"/>
    <col min="8462" max="8462" width="32.109375" style="9" bestFit="1" customWidth="1"/>
    <col min="8463" max="8463" width="17.6640625" style="9" bestFit="1" customWidth="1"/>
    <col min="8464" max="8464" width="28.44140625" style="9" bestFit="1" customWidth="1"/>
    <col min="8465" max="8465" width="29.88671875" style="9" customWidth="1"/>
    <col min="8466" max="8466" width="23.6640625" style="9" customWidth="1"/>
    <col min="8467" max="8476" width="8" style="9"/>
    <col min="8477" max="8480" width="8" style="9" hidden="1" customWidth="1"/>
    <col min="8481" max="8704" width="8" style="9"/>
    <col min="8705" max="8705" width="15.6640625" style="9" customWidth="1"/>
    <col min="8706" max="8706" width="13.109375" style="9" customWidth="1"/>
    <col min="8707" max="8707" width="28" style="9" bestFit="1" customWidth="1"/>
    <col min="8708" max="8708" width="25.33203125" style="9" customWidth="1"/>
    <col min="8709" max="8709" width="32.88671875" style="9" customWidth="1"/>
    <col min="8710" max="8710" width="8" style="9" hidden="1" customWidth="1"/>
    <col min="8711" max="8711" width="25.6640625" style="9" customWidth="1"/>
    <col min="8712" max="8712" width="30.6640625" style="9" bestFit="1" customWidth="1"/>
    <col min="8713" max="8713" width="17.6640625" style="9" bestFit="1" customWidth="1"/>
    <col min="8714" max="8714" width="12" style="9" bestFit="1" customWidth="1"/>
    <col min="8715" max="8715" width="28.109375" style="9" bestFit="1" customWidth="1"/>
    <col min="8716" max="8716" width="26.77734375" style="9" bestFit="1" customWidth="1"/>
    <col min="8717" max="8717" width="32.88671875" style="9" customWidth="1"/>
    <col min="8718" max="8718" width="32.109375" style="9" bestFit="1" customWidth="1"/>
    <col min="8719" max="8719" width="17.6640625" style="9" bestFit="1" customWidth="1"/>
    <col min="8720" max="8720" width="28.44140625" style="9" bestFit="1" customWidth="1"/>
    <col min="8721" max="8721" width="29.88671875" style="9" customWidth="1"/>
    <col min="8722" max="8722" width="23.6640625" style="9" customWidth="1"/>
    <col min="8723" max="8732" width="8" style="9"/>
    <col min="8733" max="8736" width="8" style="9" hidden="1" customWidth="1"/>
    <col min="8737" max="8960" width="8" style="9"/>
    <col min="8961" max="8961" width="15.6640625" style="9" customWidth="1"/>
    <col min="8962" max="8962" width="13.109375" style="9" customWidth="1"/>
    <col min="8963" max="8963" width="28" style="9" bestFit="1" customWidth="1"/>
    <col min="8964" max="8964" width="25.33203125" style="9" customWidth="1"/>
    <col min="8965" max="8965" width="32.88671875" style="9" customWidth="1"/>
    <col min="8966" max="8966" width="8" style="9" hidden="1" customWidth="1"/>
    <col min="8967" max="8967" width="25.6640625" style="9" customWidth="1"/>
    <col min="8968" max="8968" width="30.6640625" style="9" bestFit="1" customWidth="1"/>
    <col min="8969" max="8969" width="17.6640625" style="9" bestFit="1" customWidth="1"/>
    <col min="8970" max="8970" width="12" style="9" bestFit="1" customWidth="1"/>
    <col min="8971" max="8971" width="28.109375" style="9" bestFit="1" customWidth="1"/>
    <col min="8972" max="8972" width="26.77734375" style="9" bestFit="1" customWidth="1"/>
    <col min="8973" max="8973" width="32.88671875" style="9" customWidth="1"/>
    <col min="8974" max="8974" width="32.109375" style="9" bestFit="1" customWidth="1"/>
    <col min="8975" max="8975" width="17.6640625" style="9" bestFit="1" customWidth="1"/>
    <col min="8976" max="8976" width="28.44140625" style="9" bestFit="1" customWidth="1"/>
    <col min="8977" max="8977" width="29.88671875" style="9" customWidth="1"/>
    <col min="8978" max="8978" width="23.6640625" style="9" customWidth="1"/>
    <col min="8979" max="8988" width="8" style="9"/>
    <col min="8989" max="8992" width="8" style="9" hidden="1" customWidth="1"/>
    <col min="8993" max="9216" width="8" style="9"/>
    <col min="9217" max="9217" width="15.6640625" style="9" customWidth="1"/>
    <col min="9218" max="9218" width="13.109375" style="9" customWidth="1"/>
    <col min="9219" max="9219" width="28" style="9" bestFit="1" customWidth="1"/>
    <col min="9220" max="9220" width="25.33203125" style="9" customWidth="1"/>
    <col min="9221" max="9221" width="32.88671875" style="9" customWidth="1"/>
    <col min="9222" max="9222" width="8" style="9" hidden="1" customWidth="1"/>
    <col min="9223" max="9223" width="25.6640625" style="9" customWidth="1"/>
    <col min="9224" max="9224" width="30.6640625" style="9" bestFit="1" customWidth="1"/>
    <col min="9225" max="9225" width="17.6640625" style="9" bestFit="1" customWidth="1"/>
    <col min="9226" max="9226" width="12" style="9" bestFit="1" customWidth="1"/>
    <col min="9227" max="9227" width="28.109375" style="9" bestFit="1" customWidth="1"/>
    <col min="9228" max="9228" width="26.77734375" style="9" bestFit="1" customWidth="1"/>
    <col min="9229" max="9229" width="32.88671875" style="9" customWidth="1"/>
    <col min="9230" max="9230" width="32.109375" style="9" bestFit="1" customWidth="1"/>
    <col min="9231" max="9231" width="17.6640625" style="9" bestFit="1" customWidth="1"/>
    <col min="9232" max="9232" width="28.44140625" style="9" bestFit="1" customWidth="1"/>
    <col min="9233" max="9233" width="29.88671875" style="9" customWidth="1"/>
    <col min="9234" max="9234" width="23.6640625" style="9" customWidth="1"/>
    <col min="9235" max="9244" width="8" style="9"/>
    <col min="9245" max="9248" width="8" style="9" hidden="1" customWidth="1"/>
    <col min="9249" max="9472" width="8" style="9"/>
    <col min="9473" max="9473" width="15.6640625" style="9" customWidth="1"/>
    <col min="9474" max="9474" width="13.109375" style="9" customWidth="1"/>
    <col min="9475" max="9475" width="28" style="9" bestFit="1" customWidth="1"/>
    <col min="9476" max="9476" width="25.33203125" style="9" customWidth="1"/>
    <col min="9477" max="9477" width="32.88671875" style="9" customWidth="1"/>
    <col min="9478" max="9478" width="8" style="9" hidden="1" customWidth="1"/>
    <col min="9479" max="9479" width="25.6640625" style="9" customWidth="1"/>
    <col min="9480" max="9480" width="30.6640625" style="9" bestFit="1" customWidth="1"/>
    <col min="9481" max="9481" width="17.6640625" style="9" bestFit="1" customWidth="1"/>
    <col min="9482" max="9482" width="12" style="9" bestFit="1" customWidth="1"/>
    <col min="9483" max="9483" width="28.109375" style="9" bestFit="1" customWidth="1"/>
    <col min="9484" max="9484" width="26.77734375" style="9" bestFit="1" customWidth="1"/>
    <col min="9485" max="9485" width="32.88671875" style="9" customWidth="1"/>
    <col min="9486" max="9486" width="32.109375" style="9" bestFit="1" customWidth="1"/>
    <col min="9487" max="9487" width="17.6640625" style="9" bestFit="1" customWidth="1"/>
    <col min="9488" max="9488" width="28.44140625" style="9" bestFit="1" customWidth="1"/>
    <col min="9489" max="9489" width="29.88671875" style="9" customWidth="1"/>
    <col min="9490" max="9490" width="23.6640625" style="9" customWidth="1"/>
    <col min="9491" max="9500" width="8" style="9"/>
    <col min="9501" max="9504" width="8" style="9" hidden="1" customWidth="1"/>
    <col min="9505" max="9728" width="8" style="9"/>
    <col min="9729" max="9729" width="15.6640625" style="9" customWidth="1"/>
    <col min="9730" max="9730" width="13.109375" style="9" customWidth="1"/>
    <col min="9731" max="9731" width="28" style="9" bestFit="1" customWidth="1"/>
    <col min="9732" max="9732" width="25.33203125" style="9" customWidth="1"/>
    <col min="9733" max="9733" width="32.88671875" style="9" customWidth="1"/>
    <col min="9734" max="9734" width="8" style="9" hidden="1" customWidth="1"/>
    <col min="9735" max="9735" width="25.6640625" style="9" customWidth="1"/>
    <col min="9736" max="9736" width="30.6640625" style="9" bestFit="1" customWidth="1"/>
    <col min="9737" max="9737" width="17.6640625" style="9" bestFit="1" customWidth="1"/>
    <col min="9738" max="9738" width="12" style="9" bestFit="1" customWidth="1"/>
    <col min="9739" max="9739" width="28.109375" style="9" bestFit="1" customWidth="1"/>
    <col min="9740" max="9740" width="26.77734375" style="9" bestFit="1" customWidth="1"/>
    <col min="9741" max="9741" width="32.88671875" style="9" customWidth="1"/>
    <col min="9742" max="9742" width="32.109375" style="9" bestFit="1" customWidth="1"/>
    <col min="9743" max="9743" width="17.6640625" style="9" bestFit="1" customWidth="1"/>
    <col min="9744" max="9744" width="28.44140625" style="9" bestFit="1" customWidth="1"/>
    <col min="9745" max="9745" width="29.88671875" style="9" customWidth="1"/>
    <col min="9746" max="9746" width="23.6640625" style="9" customWidth="1"/>
    <col min="9747" max="9756" width="8" style="9"/>
    <col min="9757" max="9760" width="8" style="9" hidden="1" customWidth="1"/>
    <col min="9761" max="9984" width="8" style="9"/>
    <col min="9985" max="9985" width="15.6640625" style="9" customWidth="1"/>
    <col min="9986" max="9986" width="13.109375" style="9" customWidth="1"/>
    <col min="9987" max="9987" width="28" style="9" bestFit="1" customWidth="1"/>
    <col min="9988" max="9988" width="25.33203125" style="9" customWidth="1"/>
    <col min="9989" max="9989" width="32.88671875" style="9" customWidth="1"/>
    <col min="9990" max="9990" width="8" style="9" hidden="1" customWidth="1"/>
    <col min="9991" max="9991" width="25.6640625" style="9" customWidth="1"/>
    <col min="9992" max="9992" width="30.6640625" style="9" bestFit="1" customWidth="1"/>
    <col min="9993" max="9993" width="17.6640625" style="9" bestFit="1" customWidth="1"/>
    <col min="9994" max="9994" width="12" style="9" bestFit="1" customWidth="1"/>
    <col min="9995" max="9995" width="28.109375" style="9" bestFit="1" customWidth="1"/>
    <col min="9996" max="9996" width="26.77734375" style="9" bestFit="1" customWidth="1"/>
    <col min="9997" max="9997" width="32.88671875" style="9" customWidth="1"/>
    <col min="9998" max="9998" width="32.109375" style="9" bestFit="1" customWidth="1"/>
    <col min="9999" max="9999" width="17.6640625" style="9" bestFit="1" customWidth="1"/>
    <col min="10000" max="10000" width="28.44140625" style="9" bestFit="1" customWidth="1"/>
    <col min="10001" max="10001" width="29.88671875" style="9" customWidth="1"/>
    <col min="10002" max="10002" width="23.6640625" style="9" customWidth="1"/>
    <col min="10003" max="10012" width="8" style="9"/>
    <col min="10013" max="10016" width="8" style="9" hidden="1" customWidth="1"/>
    <col min="10017" max="10240" width="8" style="9"/>
    <col min="10241" max="10241" width="15.6640625" style="9" customWidth="1"/>
    <col min="10242" max="10242" width="13.109375" style="9" customWidth="1"/>
    <col min="10243" max="10243" width="28" style="9" bestFit="1" customWidth="1"/>
    <col min="10244" max="10244" width="25.33203125" style="9" customWidth="1"/>
    <col min="10245" max="10245" width="32.88671875" style="9" customWidth="1"/>
    <col min="10246" max="10246" width="8" style="9" hidden="1" customWidth="1"/>
    <col min="10247" max="10247" width="25.6640625" style="9" customWidth="1"/>
    <col min="10248" max="10248" width="30.6640625" style="9" bestFit="1" customWidth="1"/>
    <col min="10249" max="10249" width="17.6640625" style="9" bestFit="1" customWidth="1"/>
    <col min="10250" max="10250" width="12" style="9" bestFit="1" customWidth="1"/>
    <col min="10251" max="10251" width="28.109375" style="9" bestFit="1" customWidth="1"/>
    <col min="10252" max="10252" width="26.77734375" style="9" bestFit="1" customWidth="1"/>
    <col min="10253" max="10253" width="32.88671875" style="9" customWidth="1"/>
    <col min="10254" max="10254" width="32.109375" style="9" bestFit="1" customWidth="1"/>
    <col min="10255" max="10255" width="17.6640625" style="9" bestFit="1" customWidth="1"/>
    <col min="10256" max="10256" width="28.44140625" style="9" bestFit="1" customWidth="1"/>
    <col min="10257" max="10257" width="29.88671875" style="9" customWidth="1"/>
    <col min="10258" max="10258" width="23.6640625" style="9" customWidth="1"/>
    <col min="10259" max="10268" width="8" style="9"/>
    <col min="10269" max="10272" width="8" style="9" hidden="1" customWidth="1"/>
    <col min="10273" max="10496" width="8" style="9"/>
    <col min="10497" max="10497" width="15.6640625" style="9" customWidth="1"/>
    <col min="10498" max="10498" width="13.109375" style="9" customWidth="1"/>
    <col min="10499" max="10499" width="28" style="9" bestFit="1" customWidth="1"/>
    <col min="10500" max="10500" width="25.33203125" style="9" customWidth="1"/>
    <col min="10501" max="10501" width="32.88671875" style="9" customWidth="1"/>
    <col min="10502" max="10502" width="8" style="9" hidden="1" customWidth="1"/>
    <col min="10503" max="10503" width="25.6640625" style="9" customWidth="1"/>
    <col min="10504" max="10504" width="30.6640625" style="9" bestFit="1" customWidth="1"/>
    <col min="10505" max="10505" width="17.6640625" style="9" bestFit="1" customWidth="1"/>
    <col min="10506" max="10506" width="12" style="9" bestFit="1" customWidth="1"/>
    <col min="10507" max="10507" width="28.109375" style="9" bestFit="1" customWidth="1"/>
    <col min="10508" max="10508" width="26.77734375" style="9" bestFit="1" customWidth="1"/>
    <col min="10509" max="10509" width="32.88671875" style="9" customWidth="1"/>
    <col min="10510" max="10510" width="32.109375" style="9" bestFit="1" customWidth="1"/>
    <col min="10511" max="10511" width="17.6640625" style="9" bestFit="1" customWidth="1"/>
    <col min="10512" max="10512" width="28.44140625" style="9" bestFit="1" customWidth="1"/>
    <col min="10513" max="10513" width="29.88671875" style="9" customWidth="1"/>
    <col min="10514" max="10514" width="23.6640625" style="9" customWidth="1"/>
    <col min="10515" max="10524" width="8" style="9"/>
    <col min="10525" max="10528" width="8" style="9" hidden="1" customWidth="1"/>
    <col min="10529" max="10752" width="8" style="9"/>
    <col min="10753" max="10753" width="15.6640625" style="9" customWidth="1"/>
    <col min="10754" max="10754" width="13.109375" style="9" customWidth="1"/>
    <col min="10755" max="10755" width="28" style="9" bestFit="1" customWidth="1"/>
    <col min="10756" max="10756" width="25.33203125" style="9" customWidth="1"/>
    <col min="10757" max="10757" width="32.88671875" style="9" customWidth="1"/>
    <col min="10758" max="10758" width="8" style="9" hidden="1" customWidth="1"/>
    <col min="10759" max="10759" width="25.6640625" style="9" customWidth="1"/>
    <col min="10760" max="10760" width="30.6640625" style="9" bestFit="1" customWidth="1"/>
    <col min="10761" max="10761" width="17.6640625" style="9" bestFit="1" customWidth="1"/>
    <col min="10762" max="10762" width="12" style="9" bestFit="1" customWidth="1"/>
    <col min="10763" max="10763" width="28.109375" style="9" bestFit="1" customWidth="1"/>
    <col min="10764" max="10764" width="26.77734375" style="9" bestFit="1" customWidth="1"/>
    <col min="10765" max="10765" width="32.88671875" style="9" customWidth="1"/>
    <col min="10766" max="10766" width="32.109375" style="9" bestFit="1" customWidth="1"/>
    <col min="10767" max="10767" width="17.6640625" style="9" bestFit="1" customWidth="1"/>
    <col min="10768" max="10768" width="28.44140625" style="9" bestFit="1" customWidth="1"/>
    <col min="10769" max="10769" width="29.88671875" style="9" customWidth="1"/>
    <col min="10770" max="10770" width="23.6640625" style="9" customWidth="1"/>
    <col min="10771" max="10780" width="8" style="9"/>
    <col min="10781" max="10784" width="8" style="9" hidden="1" customWidth="1"/>
    <col min="10785" max="11008" width="8" style="9"/>
    <col min="11009" max="11009" width="15.6640625" style="9" customWidth="1"/>
    <col min="11010" max="11010" width="13.109375" style="9" customWidth="1"/>
    <col min="11011" max="11011" width="28" style="9" bestFit="1" customWidth="1"/>
    <col min="11012" max="11012" width="25.33203125" style="9" customWidth="1"/>
    <col min="11013" max="11013" width="32.88671875" style="9" customWidth="1"/>
    <col min="11014" max="11014" width="8" style="9" hidden="1" customWidth="1"/>
    <col min="11015" max="11015" width="25.6640625" style="9" customWidth="1"/>
    <col min="11016" max="11016" width="30.6640625" style="9" bestFit="1" customWidth="1"/>
    <col min="11017" max="11017" width="17.6640625" style="9" bestFit="1" customWidth="1"/>
    <col min="11018" max="11018" width="12" style="9" bestFit="1" customWidth="1"/>
    <col min="11019" max="11019" width="28.109375" style="9" bestFit="1" customWidth="1"/>
    <col min="11020" max="11020" width="26.77734375" style="9" bestFit="1" customWidth="1"/>
    <col min="11021" max="11021" width="32.88671875" style="9" customWidth="1"/>
    <col min="11022" max="11022" width="32.109375" style="9" bestFit="1" customWidth="1"/>
    <col min="11023" max="11023" width="17.6640625" style="9" bestFit="1" customWidth="1"/>
    <col min="11024" max="11024" width="28.44140625" style="9" bestFit="1" customWidth="1"/>
    <col min="11025" max="11025" width="29.88671875" style="9" customWidth="1"/>
    <col min="11026" max="11026" width="23.6640625" style="9" customWidth="1"/>
    <col min="11027" max="11036" width="8" style="9"/>
    <col min="11037" max="11040" width="8" style="9" hidden="1" customWidth="1"/>
    <col min="11041" max="11264" width="8" style="9"/>
    <col min="11265" max="11265" width="15.6640625" style="9" customWidth="1"/>
    <col min="11266" max="11266" width="13.109375" style="9" customWidth="1"/>
    <col min="11267" max="11267" width="28" style="9" bestFit="1" customWidth="1"/>
    <col min="11268" max="11268" width="25.33203125" style="9" customWidth="1"/>
    <col min="11269" max="11269" width="32.88671875" style="9" customWidth="1"/>
    <col min="11270" max="11270" width="8" style="9" hidden="1" customWidth="1"/>
    <col min="11271" max="11271" width="25.6640625" style="9" customWidth="1"/>
    <col min="11272" max="11272" width="30.6640625" style="9" bestFit="1" customWidth="1"/>
    <col min="11273" max="11273" width="17.6640625" style="9" bestFit="1" customWidth="1"/>
    <col min="11274" max="11274" width="12" style="9" bestFit="1" customWidth="1"/>
    <col min="11275" max="11275" width="28.109375" style="9" bestFit="1" customWidth="1"/>
    <col min="11276" max="11276" width="26.77734375" style="9" bestFit="1" customWidth="1"/>
    <col min="11277" max="11277" width="32.88671875" style="9" customWidth="1"/>
    <col min="11278" max="11278" width="32.109375" style="9" bestFit="1" customWidth="1"/>
    <col min="11279" max="11279" width="17.6640625" style="9" bestFit="1" customWidth="1"/>
    <col min="11280" max="11280" width="28.44140625" style="9" bestFit="1" customWidth="1"/>
    <col min="11281" max="11281" width="29.88671875" style="9" customWidth="1"/>
    <col min="11282" max="11282" width="23.6640625" style="9" customWidth="1"/>
    <col min="11283" max="11292" width="8" style="9"/>
    <col min="11293" max="11296" width="8" style="9" hidden="1" customWidth="1"/>
    <col min="11297" max="11520" width="8" style="9"/>
    <col min="11521" max="11521" width="15.6640625" style="9" customWidth="1"/>
    <col min="11522" max="11522" width="13.109375" style="9" customWidth="1"/>
    <col min="11523" max="11523" width="28" style="9" bestFit="1" customWidth="1"/>
    <col min="11524" max="11524" width="25.33203125" style="9" customWidth="1"/>
    <col min="11525" max="11525" width="32.88671875" style="9" customWidth="1"/>
    <col min="11526" max="11526" width="8" style="9" hidden="1" customWidth="1"/>
    <col min="11527" max="11527" width="25.6640625" style="9" customWidth="1"/>
    <col min="11528" max="11528" width="30.6640625" style="9" bestFit="1" customWidth="1"/>
    <col min="11529" max="11529" width="17.6640625" style="9" bestFit="1" customWidth="1"/>
    <col min="11530" max="11530" width="12" style="9" bestFit="1" customWidth="1"/>
    <col min="11531" max="11531" width="28.109375" style="9" bestFit="1" customWidth="1"/>
    <col min="11532" max="11532" width="26.77734375" style="9" bestFit="1" customWidth="1"/>
    <col min="11533" max="11533" width="32.88671875" style="9" customWidth="1"/>
    <col min="11534" max="11534" width="32.109375" style="9" bestFit="1" customWidth="1"/>
    <col min="11535" max="11535" width="17.6640625" style="9" bestFit="1" customWidth="1"/>
    <col min="11536" max="11536" width="28.44140625" style="9" bestFit="1" customWidth="1"/>
    <col min="11537" max="11537" width="29.88671875" style="9" customWidth="1"/>
    <col min="11538" max="11538" width="23.6640625" style="9" customWidth="1"/>
    <col min="11539" max="11548" width="8" style="9"/>
    <col min="11549" max="11552" width="8" style="9" hidden="1" customWidth="1"/>
    <col min="11553" max="11776" width="8" style="9"/>
    <col min="11777" max="11777" width="15.6640625" style="9" customWidth="1"/>
    <col min="11778" max="11778" width="13.109375" style="9" customWidth="1"/>
    <col min="11779" max="11779" width="28" style="9" bestFit="1" customWidth="1"/>
    <col min="11780" max="11780" width="25.33203125" style="9" customWidth="1"/>
    <col min="11781" max="11781" width="32.88671875" style="9" customWidth="1"/>
    <col min="11782" max="11782" width="8" style="9" hidden="1" customWidth="1"/>
    <col min="11783" max="11783" width="25.6640625" style="9" customWidth="1"/>
    <col min="11784" max="11784" width="30.6640625" style="9" bestFit="1" customWidth="1"/>
    <col min="11785" max="11785" width="17.6640625" style="9" bestFit="1" customWidth="1"/>
    <col min="11786" max="11786" width="12" style="9" bestFit="1" customWidth="1"/>
    <col min="11787" max="11787" width="28.109375" style="9" bestFit="1" customWidth="1"/>
    <col min="11788" max="11788" width="26.77734375" style="9" bestFit="1" customWidth="1"/>
    <col min="11789" max="11789" width="32.88671875" style="9" customWidth="1"/>
    <col min="11790" max="11790" width="32.109375" style="9" bestFit="1" customWidth="1"/>
    <col min="11791" max="11791" width="17.6640625" style="9" bestFit="1" customWidth="1"/>
    <col min="11792" max="11792" width="28.44140625" style="9" bestFit="1" customWidth="1"/>
    <col min="11793" max="11793" width="29.88671875" style="9" customWidth="1"/>
    <col min="11794" max="11794" width="23.6640625" style="9" customWidth="1"/>
    <col min="11795" max="11804" width="8" style="9"/>
    <col min="11805" max="11808" width="8" style="9" hidden="1" customWidth="1"/>
    <col min="11809" max="12032" width="8" style="9"/>
    <col min="12033" max="12033" width="15.6640625" style="9" customWidth="1"/>
    <col min="12034" max="12034" width="13.109375" style="9" customWidth="1"/>
    <col min="12035" max="12035" width="28" style="9" bestFit="1" customWidth="1"/>
    <col min="12036" max="12036" width="25.33203125" style="9" customWidth="1"/>
    <col min="12037" max="12037" width="32.88671875" style="9" customWidth="1"/>
    <col min="12038" max="12038" width="8" style="9" hidden="1" customWidth="1"/>
    <col min="12039" max="12039" width="25.6640625" style="9" customWidth="1"/>
    <col min="12040" max="12040" width="30.6640625" style="9" bestFit="1" customWidth="1"/>
    <col min="12041" max="12041" width="17.6640625" style="9" bestFit="1" customWidth="1"/>
    <col min="12042" max="12042" width="12" style="9" bestFit="1" customWidth="1"/>
    <col min="12043" max="12043" width="28.109375" style="9" bestFit="1" customWidth="1"/>
    <col min="12044" max="12044" width="26.77734375" style="9" bestFit="1" customWidth="1"/>
    <col min="12045" max="12045" width="32.88671875" style="9" customWidth="1"/>
    <col min="12046" max="12046" width="32.109375" style="9" bestFit="1" customWidth="1"/>
    <col min="12047" max="12047" width="17.6640625" style="9" bestFit="1" customWidth="1"/>
    <col min="12048" max="12048" width="28.44140625" style="9" bestFit="1" customWidth="1"/>
    <col min="12049" max="12049" width="29.88671875" style="9" customWidth="1"/>
    <col min="12050" max="12050" width="23.6640625" style="9" customWidth="1"/>
    <col min="12051" max="12060" width="8" style="9"/>
    <col min="12061" max="12064" width="8" style="9" hidden="1" customWidth="1"/>
    <col min="12065" max="12288" width="8" style="9"/>
    <col min="12289" max="12289" width="15.6640625" style="9" customWidth="1"/>
    <col min="12290" max="12290" width="13.109375" style="9" customWidth="1"/>
    <col min="12291" max="12291" width="28" style="9" bestFit="1" customWidth="1"/>
    <col min="12292" max="12292" width="25.33203125" style="9" customWidth="1"/>
    <col min="12293" max="12293" width="32.88671875" style="9" customWidth="1"/>
    <col min="12294" max="12294" width="8" style="9" hidden="1" customWidth="1"/>
    <col min="12295" max="12295" width="25.6640625" style="9" customWidth="1"/>
    <col min="12296" max="12296" width="30.6640625" style="9" bestFit="1" customWidth="1"/>
    <col min="12297" max="12297" width="17.6640625" style="9" bestFit="1" customWidth="1"/>
    <col min="12298" max="12298" width="12" style="9" bestFit="1" customWidth="1"/>
    <col min="12299" max="12299" width="28.109375" style="9" bestFit="1" customWidth="1"/>
    <col min="12300" max="12300" width="26.77734375" style="9" bestFit="1" customWidth="1"/>
    <col min="12301" max="12301" width="32.88671875" style="9" customWidth="1"/>
    <col min="12302" max="12302" width="32.109375" style="9" bestFit="1" customWidth="1"/>
    <col min="12303" max="12303" width="17.6640625" style="9" bestFit="1" customWidth="1"/>
    <col min="12304" max="12304" width="28.44140625" style="9" bestFit="1" customWidth="1"/>
    <col min="12305" max="12305" width="29.88671875" style="9" customWidth="1"/>
    <col min="12306" max="12306" width="23.6640625" style="9" customWidth="1"/>
    <col min="12307" max="12316" width="8" style="9"/>
    <col min="12317" max="12320" width="8" style="9" hidden="1" customWidth="1"/>
    <col min="12321" max="12544" width="8" style="9"/>
    <col min="12545" max="12545" width="15.6640625" style="9" customWidth="1"/>
    <col min="12546" max="12546" width="13.109375" style="9" customWidth="1"/>
    <col min="12547" max="12547" width="28" style="9" bestFit="1" customWidth="1"/>
    <col min="12548" max="12548" width="25.33203125" style="9" customWidth="1"/>
    <col min="12549" max="12549" width="32.88671875" style="9" customWidth="1"/>
    <col min="12550" max="12550" width="8" style="9" hidden="1" customWidth="1"/>
    <col min="12551" max="12551" width="25.6640625" style="9" customWidth="1"/>
    <col min="12552" max="12552" width="30.6640625" style="9" bestFit="1" customWidth="1"/>
    <col min="12553" max="12553" width="17.6640625" style="9" bestFit="1" customWidth="1"/>
    <col min="12554" max="12554" width="12" style="9" bestFit="1" customWidth="1"/>
    <col min="12555" max="12555" width="28.109375" style="9" bestFit="1" customWidth="1"/>
    <col min="12556" max="12556" width="26.77734375" style="9" bestFit="1" customWidth="1"/>
    <col min="12557" max="12557" width="32.88671875" style="9" customWidth="1"/>
    <col min="12558" max="12558" width="32.109375" style="9" bestFit="1" customWidth="1"/>
    <col min="12559" max="12559" width="17.6640625" style="9" bestFit="1" customWidth="1"/>
    <col min="12560" max="12560" width="28.44140625" style="9" bestFit="1" customWidth="1"/>
    <col min="12561" max="12561" width="29.88671875" style="9" customWidth="1"/>
    <col min="12562" max="12562" width="23.6640625" style="9" customWidth="1"/>
    <col min="12563" max="12572" width="8" style="9"/>
    <col min="12573" max="12576" width="8" style="9" hidden="1" customWidth="1"/>
    <col min="12577" max="12800" width="8" style="9"/>
    <col min="12801" max="12801" width="15.6640625" style="9" customWidth="1"/>
    <col min="12802" max="12802" width="13.109375" style="9" customWidth="1"/>
    <col min="12803" max="12803" width="28" style="9" bestFit="1" customWidth="1"/>
    <col min="12804" max="12804" width="25.33203125" style="9" customWidth="1"/>
    <col min="12805" max="12805" width="32.88671875" style="9" customWidth="1"/>
    <col min="12806" max="12806" width="8" style="9" hidden="1" customWidth="1"/>
    <col min="12807" max="12807" width="25.6640625" style="9" customWidth="1"/>
    <col min="12808" max="12808" width="30.6640625" style="9" bestFit="1" customWidth="1"/>
    <col min="12809" max="12809" width="17.6640625" style="9" bestFit="1" customWidth="1"/>
    <col min="12810" max="12810" width="12" style="9" bestFit="1" customWidth="1"/>
    <col min="12811" max="12811" width="28.109375" style="9" bestFit="1" customWidth="1"/>
    <col min="12812" max="12812" width="26.77734375" style="9" bestFit="1" customWidth="1"/>
    <col min="12813" max="12813" width="32.88671875" style="9" customWidth="1"/>
    <col min="12814" max="12814" width="32.109375" style="9" bestFit="1" customWidth="1"/>
    <col min="12815" max="12815" width="17.6640625" style="9" bestFit="1" customWidth="1"/>
    <col min="12816" max="12816" width="28.44140625" style="9" bestFit="1" customWidth="1"/>
    <col min="12817" max="12817" width="29.88671875" style="9" customWidth="1"/>
    <col min="12818" max="12818" width="23.6640625" style="9" customWidth="1"/>
    <col min="12819" max="12828" width="8" style="9"/>
    <col min="12829" max="12832" width="8" style="9" hidden="1" customWidth="1"/>
    <col min="12833" max="13056" width="8" style="9"/>
    <col min="13057" max="13057" width="15.6640625" style="9" customWidth="1"/>
    <col min="13058" max="13058" width="13.109375" style="9" customWidth="1"/>
    <col min="13059" max="13059" width="28" style="9" bestFit="1" customWidth="1"/>
    <col min="13060" max="13060" width="25.33203125" style="9" customWidth="1"/>
    <col min="13061" max="13061" width="32.88671875" style="9" customWidth="1"/>
    <col min="13062" max="13062" width="8" style="9" hidden="1" customWidth="1"/>
    <col min="13063" max="13063" width="25.6640625" style="9" customWidth="1"/>
    <col min="13064" max="13064" width="30.6640625" style="9" bestFit="1" customWidth="1"/>
    <col min="13065" max="13065" width="17.6640625" style="9" bestFit="1" customWidth="1"/>
    <col min="13066" max="13066" width="12" style="9" bestFit="1" customWidth="1"/>
    <col min="13067" max="13067" width="28.109375" style="9" bestFit="1" customWidth="1"/>
    <col min="13068" max="13068" width="26.77734375" style="9" bestFit="1" customWidth="1"/>
    <col min="13069" max="13069" width="32.88671875" style="9" customWidth="1"/>
    <col min="13070" max="13070" width="32.109375" style="9" bestFit="1" customWidth="1"/>
    <col min="13071" max="13071" width="17.6640625" style="9" bestFit="1" customWidth="1"/>
    <col min="13072" max="13072" width="28.44140625" style="9" bestFit="1" customWidth="1"/>
    <col min="13073" max="13073" width="29.88671875" style="9" customWidth="1"/>
    <col min="13074" max="13074" width="23.6640625" style="9" customWidth="1"/>
    <col min="13075" max="13084" width="8" style="9"/>
    <col min="13085" max="13088" width="8" style="9" hidden="1" customWidth="1"/>
    <col min="13089" max="13312" width="8" style="9"/>
    <col min="13313" max="13313" width="15.6640625" style="9" customWidth="1"/>
    <col min="13314" max="13314" width="13.109375" style="9" customWidth="1"/>
    <col min="13315" max="13315" width="28" style="9" bestFit="1" customWidth="1"/>
    <col min="13316" max="13316" width="25.33203125" style="9" customWidth="1"/>
    <col min="13317" max="13317" width="32.88671875" style="9" customWidth="1"/>
    <col min="13318" max="13318" width="8" style="9" hidden="1" customWidth="1"/>
    <col min="13319" max="13319" width="25.6640625" style="9" customWidth="1"/>
    <col min="13320" max="13320" width="30.6640625" style="9" bestFit="1" customWidth="1"/>
    <col min="13321" max="13321" width="17.6640625" style="9" bestFit="1" customWidth="1"/>
    <col min="13322" max="13322" width="12" style="9" bestFit="1" customWidth="1"/>
    <col min="13323" max="13323" width="28.109375" style="9" bestFit="1" customWidth="1"/>
    <col min="13324" max="13324" width="26.77734375" style="9" bestFit="1" customWidth="1"/>
    <col min="13325" max="13325" width="32.88671875" style="9" customWidth="1"/>
    <col min="13326" max="13326" width="32.109375" style="9" bestFit="1" customWidth="1"/>
    <col min="13327" max="13327" width="17.6640625" style="9" bestFit="1" customWidth="1"/>
    <col min="13328" max="13328" width="28.44140625" style="9" bestFit="1" customWidth="1"/>
    <col min="13329" max="13329" width="29.88671875" style="9" customWidth="1"/>
    <col min="13330" max="13330" width="23.6640625" style="9" customWidth="1"/>
    <col min="13331" max="13340" width="8" style="9"/>
    <col min="13341" max="13344" width="8" style="9" hidden="1" customWidth="1"/>
    <col min="13345" max="13568" width="8" style="9"/>
    <col min="13569" max="13569" width="15.6640625" style="9" customWidth="1"/>
    <col min="13570" max="13570" width="13.109375" style="9" customWidth="1"/>
    <col min="13571" max="13571" width="28" style="9" bestFit="1" customWidth="1"/>
    <col min="13572" max="13572" width="25.33203125" style="9" customWidth="1"/>
    <col min="13573" max="13573" width="32.88671875" style="9" customWidth="1"/>
    <col min="13574" max="13574" width="8" style="9" hidden="1" customWidth="1"/>
    <col min="13575" max="13575" width="25.6640625" style="9" customWidth="1"/>
    <col min="13576" max="13576" width="30.6640625" style="9" bestFit="1" customWidth="1"/>
    <col min="13577" max="13577" width="17.6640625" style="9" bestFit="1" customWidth="1"/>
    <col min="13578" max="13578" width="12" style="9" bestFit="1" customWidth="1"/>
    <col min="13579" max="13579" width="28.109375" style="9" bestFit="1" customWidth="1"/>
    <col min="13580" max="13580" width="26.77734375" style="9" bestFit="1" customWidth="1"/>
    <col min="13581" max="13581" width="32.88671875" style="9" customWidth="1"/>
    <col min="13582" max="13582" width="32.109375" style="9" bestFit="1" customWidth="1"/>
    <col min="13583" max="13583" width="17.6640625" style="9" bestFit="1" customWidth="1"/>
    <col min="13584" max="13584" width="28.44140625" style="9" bestFit="1" customWidth="1"/>
    <col min="13585" max="13585" width="29.88671875" style="9" customWidth="1"/>
    <col min="13586" max="13586" width="23.6640625" style="9" customWidth="1"/>
    <col min="13587" max="13596" width="8" style="9"/>
    <col min="13597" max="13600" width="8" style="9" hidden="1" customWidth="1"/>
    <col min="13601" max="13824" width="8" style="9"/>
    <col min="13825" max="13825" width="15.6640625" style="9" customWidth="1"/>
    <col min="13826" max="13826" width="13.109375" style="9" customWidth="1"/>
    <col min="13827" max="13827" width="28" style="9" bestFit="1" customWidth="1"/>
    <col min="13828" max="13828" width="25.33203125" style="9" customWidth="1"/>
    <col min="13829" max="13829" width="32.88671875" style="9" customWidth="1"/>
    <col min="13830" max="13830" width="8" style="9" hidden="1" customWidth="1"/>
    <col min="13831" max="13831" width="25.6640625" style="9" customWidth="1"/>
    <col min="13832" max="13832" width="30.6640625" style="9" bestFit="1" customWidth="1"/>
    <col min="13833" max="13833" width="17.6640625" style="9" bestFit="1" customWidth="1"/>
    <col min="13834" max="13834" width="12" style="9" bestFit="1" customWidth="1"/>
    <col min="13835" max="13835" width="28.109375" style="9" bestFit="1" customWidth="1"/>
    <col min="13836" max="13836" width="26.77734375" style="9" bestFit="1" customWidth="1"/>
    <col min="13837" max="13837" width="32.88671875" style="9" customWidth="1"/>
    <col min="13838" max="13838" width="32.109375" style="9" bestFit="1" customWidth="1"/>
    <col min="13839" max="13839" width="17.6640625" style="9" bestFit="1" customWidth="1"/>
    <col min="13840" max="13840" width="28.44140625" style="9" bestFit="1" customWidth="1"/>
    <col min="13841" max="13841" width="29.88671875" style="9" customWidth="1"/>
    <col min="13842" max="13842" width="23.6640625" style="9" customWidth="1"/>
    <col min="13843" max="13852" width="8" style="9"/>
    <col min="13853" max="13856" width="8" style="9" hidden="1" customWidth="1"/>
    <col min="13857" max="14080" width="8" style="9"/>
    <col min="14081" max="14081" width="15.6640625" style="9" customWidth="1"/>
    <col min="14082" max="14082" width="13.109375" style="9" customWidth="1"/>
    <col min="14083" max="14083" width="28" style="9" bestFit="1" customWidth="1"/>
    <col min="14084" max="14084" width="25.33203125" style="9" customWidth="1"/>
    <col min="14085" max="14085" width="32.88671875" style="9" customWidth="1"/>
    <col min="14086" max="14086" width="8" style="9" hidden="1" customWidth="1"/>
    <col min="14087" max="14087" width="25.6640625" style="9" customWidth="1"/>
    <col min="14088" max="14088" width="30.6640625" style="9" bestFit="1" customWidth="1"/>
    <col min="14089" max="14089" width="17.6640625" style="9" bestFit="1" customWidth="1"/>
    <col min="14090" max="14090" width="12" style="9" bestFit="1" customWidth="1"/>
    <col min="14091" max="14091" width="28.109375" style="9" bestFit="1" customWidth="1"/>
    <col min="14092" max="14092" width="26.77734375" style="9" bestFit="1" customWidth="1"/>
    <col min="14093" max="14093" width="32.88671875" style="9" customWidth="1"/>
    <col min="14094" max="14094" width="32.109375" style="9" bestFit="1" customWidth="1"/>
    <col min="14095" max="14095" width="17.6640625" style="9" bestFit="1" customWidth="1"/>
    <col min="14096" max="14096" width="28.44140625" style="9" bestFit="1" customWidth="1"/>
    <col min="14097" max="14097" width="29.88671875" style="9" customWidth="1"/>
    <col min="14098" max="14098" width="23.6640625" style="9" customWidth="1"/>
    <col min="14099" max="14108" width="8" style="9"/>
    <col min="14109" max="14112" width="8" style="9" hidden="1" customWidth="1"/>
    <col min="14113" max="14336" width="8" style="9"/>
    <col min="14337" max="14337" width="15.6640625" style="9" customWidth="1"/>
    <col min="14338" max="14338" width="13.109375" style="9" customWidth="1"/>
    <col min="14339" max="14339" width="28" style="9" bestFit="1" customWidth="1"/>
    <col min="14340" max="14340" width="25.33203125" style="9" customWidth="1"/>
    <col min="14341" max="14341" width="32.88671875" style="9" customWidth="1"/>
    <col min="14342" max="14342" width="8" style="9" hidden="1" customWidth="1"/>
    <col min="14343" max="14343" width="25.6640625" style="9" customWidth="1"/>
    <col min="14344" max="14344" width="30.6640625" style="9" bestFit="1" customWidth="1"/>
    <col min="14345" max="14345" width="17.6640625" style="9" bestFit="1" customWidth="1"/>
    <col min="14346" max="14346" width="12" style="9" bestFit="1" customWidth="1"/>
    <col min="14347" max="14347" width="28.109375" style="9" bestFit="1" customWidth="1"/>
    <col min="14348" max="14348" width="26.77734375" style="9" bestFit="1" customWidth="1"/>
    <col min="14349" max="14349" width="32.88671875" style="9" customWidth="1"/>
    <col min="14350" max="14350" width="32.109375" style="9" bestFit="1" customWidth="1"/>
    <col min="14351" max="14351" width="17.6640625" style="9" bestFit="1" customWidth="1"/>
    <col min="14352" max="14352" width="28.44140625" style="9" bestFit="1" customWidth="1"/>
    <col min="14353" max="14353" width="29.88671875" style="9" customWidth="1"/>
    <col min="14354" max="14354" width="23.6640625" style="9" customWidth="1"/>
    <col min="14355" max="14364" width="8" style="9"/>
    <col min="14365" max="14368" width="8" style="9" hidden="1" customWidth="1"/>
    <col min="14369" max="14592" width="8" style="9"/>
    <col min="14593" max="14593" width="15.6640625" style="9" customWidth="1"/>
    <col min="14594" max="14594" width="13.109375" style="9" customWidth="1"/>
    <col min="14595" max="14595" width="28" style="9" bestFit="1" customWidth="1"/>
    <col min="14596" max="14596" width="25.33203125" style="9" customWidth="1"/>
    <col min="14597" max="14597" width="32.88671875" style="9" customWidth="1"/>
    <col min="14598" max="14598" width="8" style="9" hidden="1" customWidth="1"/>
    <col min="14599" max="14599" width="25.6640625" style="9" customWidth="1"/>
    <col min="14600" max="14600" width="30.6640625" style="9" bestFit="1" customWidth="1"/>
    <col min="14601" max="14601" width="17.6640625" style="9" bestFit="1" customWidth="1"/>
    <col min="14602" max="14602" width="12" style="9" bestFit="1" customWidth="1"/>
    <col min="14603" max="14603" width="28.109375" style="9" bestFit="1" customWidth="1"/>
    <col min="14604" max="14604" width="26.77734375" style="9" bestFit="1" customWidth="1"/>
    <col min="14605" max="14605" width="32.88671875" style="9" customWidth="1"/>
    <col min="14606" max="14606" width="32.109375" style="9" bestFit="1" customWidth="1"/>
    <col min="14607" max="14607" width="17.6640625" style="9" bestFit="1" customWidth="1"/>
    <col min="14608" max="14608" width="28.44140625" style="9" bestFit="1" customWidth="1"/>
    <col min="14609" max="14609" width="29.88671875" style="9" customWidth="1"/>
    <col min="14610" max="14610" width="23.6640625" style="9" customWidth="1"/>
    <col min="14611" max="14620" width="8" style="9"/>
    <col min="14621" max="14624" width="8" style="9" hidden="1" customWidth="1"/>
    <col min="14625" max="14848" width="8" style="9"/>
    <col min="14849" max="14849" width="15.6640625" style="9" customWidth="1"/>
    <col min="14850" max="14850" width="13.109375" style="9" customWidth="1"/>
    <col min="14851" max="14851" width="28" style="9" bestFit="1" customWidth="1"/>
    <col min="14852" max="14852" width="25.33203125" style="9" customWidth="1"/>
    <col min="14853" max="14853" width="32.88671875" style="9" customWidth="1"/>
    <col min="14854" max="14854" width="8" style="9" hidden="1" customWidth="1"/>
    <col min="14855" max="14855" width="25.6640625" style="9" customWidth="1"/>
    <col min="14856" max="14856" width="30.6640625" style="9" bestFit="1" customWidth="1"/>
    <col min="14857" max="14857" width="17.6640625" style="9" bestFit="1" customWidth="1"/>
    <col min="14858" max="14858" width="12" style="9" bestFit="1" customWidth="1"/>
    <col min="14859" max="14859" width="28.109375" style="9" bestFit="1" customWidth="1"/>
    <col min="14860" max="14860" width="26.77734375" style="9" bestFit="1" customWidth="1"/>
    <col min="14861" max="14861" width="32.88671875" style="9" customWidth="1"/>
    <col min="14862" max="14862" width="32.109375" style="9" bestFit="1" customWidth="1"/>
    <col min="14863" max="14863" width="17.6640625" style="9" bestFit="1" customWidth="1"/>
    <col min="14864" max="14864" width="28.44140625" style="9" bestFit="1" customWidth="1"/>
    <col min="14865" max="14865" width="29.88671875" style="9" customWidth="1"/>
    <col min="14866" max="14866" width="23.6640625" style="9" customWidth="1"/>
    <col min="14867" max="14876" width="8" style="9"/>
    <col min="14877" max="14880" width="8" style="9" hidden="1" customWidth="1"/>
    <col min="14881" max="15104" width="8" style="9"/>
    <col min="15105" max="15105" width="15.6640625" style="9" customWidth="1"/>
    <col min="15106" max="15106" width="13.109375" style="9" customWidth="1"/>
    <col min="15107" max="15107" width="28" style="9" bestFit="1" customWidth="1"/>
    <col min="15108" max="15108" width="25.33203125" style="9" customWidth="1"/>
    <col min="15109" max="15109" width="32.88671875" style="9" customWidth="1"/>
    <col min="15110" max="15110" width="8" style="9" hidden="1" customWidth="1"/>
    <col min="15111" max="15111" width="25.6640625" style="9" customWidth="1"/>
    <col min="15112" max="15112" width="30.6640625" style="9" bestFit="1" customWidth="1"/>
    <col min="15113" max="15113" width="17.6640625" style="9" bestFit="1" customWidth="1"/>
    <col min="15114" max="15114" width="12" style="9" bestFit="1" customWidth="1"/>
    <col min="15115" max="15115" width="28.109375" style="9" bestFit="1" customWidth="1"/>
    <col min="15116" max="15116" width="26.77734375" style="9" bestFit="1" customWidth="1"/>
    <col min="15117" max="15117" width="32.88671875" style="9" customWidth="1"/>
    <col min="15118" max="15118" width="32.109375" style="9" bestFit="1" customWidth="1"/>
    <col min="15119" max="15119" width="17.6640625" style="9" bestFit="1" customWidth="1"/>
    <col min="15120" max="15120" width="28.44140625" style="9" bestFit="1" customWidth="1"/>
    <col min="15121" max="15121" width="29.88671875" style="9" customWidth="1"/>
    <col min="15122" max="15122" width="23.6640625" style="9" customWidth="1"/>
    <col min="15123" max="15132" width="8" style="9"/>
    <col min="15133" max="15136" width="8" style="9" hidden="1" customWidth="1"/>
    <col min="15137" max="15360" width="8" style="9"/>
    <col min="15361" max="15361" width="15.6640625" style="9" customWidth="1"/>
    <col min="15362" max="15362" width="13.109375" style="9" customWidth="1"/>
    <col min="15363" max="15363" width="28" style="9" bestFit="1" customWidth="1"/>
    <col min="15364" max="15364" width="25.33203125" style="9" customWidth="1"/>
    <col min="15365" max="15365" width="32.88671875" style="9" customWidth="1"/>
    <col min="15366" max="15366" width="8" style="9" hidden="1" customWidth="1"/>
    <col min="15367" max="15367" width="25.6640625" style="9" customWidth="1"/>
    <col min="15368" max="15368" width="30.6640625" style="9" bestFit="1" customWidth="1"/>
    <col min="15369" max="15369" width="17.6640625" style="9" bestFit="1" customWidth="1"/>
    <col min="15370" max="15370" width="12" style="9" bestFit="1" customWidth="1"/>
    <col min="15371" max="15371" width="28.109375" style="9" bestFit="1" customWidth="1"/>
    <col min="15372" max="15372" width="26.77734375" style="9" bestFit="1" customWidth="1"/>
    <col min="15373" max="15373" width="32.88671875" style="9" customWidth="1"/>
    <col min="15374" max="15374" width="32.109375" style="9" bestFit="1" customWidth="1"/>
    <col min="15375" max="15375" width="17.6640625" style="9" bestFit="1" customWidth="1"/>
    <col min="15376" max="15376" width="28.44140625" style="9" bestFit="1" customWidth="1"/>
    <col min="15377" max="15377" width="29.88671875" style="9" customWidth="1"/>
    <col min="15378" max="15378" width="23.6640625" style="9" customWidth="1"/>
    <col min="15379" max="15388" width="8" style="9"/>
    <col min="15389" max="15392" width="8" style="9" hidden="1" customWidth="1"/>
    <col min="15393" max="15616" width="8" style="9"/>
    <col min="15617" max="15617" width="15.6640625" style="9" customWidth="1"/>
    <col min="15618" max="15618" width="13.109375" style="9" customWidth="1"/>
    <col min="15619" max="15619" width="28" style="9" bestFit="1" customWidth="1"/>
    <col min="15620" max="15620" width="25.33203125" style="9" customWidth="1"/>
    <col min="15621" max="15621" width="32.88671875" style="9" customWidth="1"/>
    <col min="15622" max="15622" width="8" style="9" hidden="1" customWidth="1"/>
    <col min="15623" max="15623" width="25.6640625" style="9" customWidth="1"/>
    <col min="15624" max="15624" width="30.6640625" style="9" bestFit="1" customWidth="1"/>
    <col min="15625" max="15625" width="17.6640625" style="9" bestFit="1" customWidth="1"/>
    <col min="15626" max="15626" width="12" style="9" bestFit="1" customWidth="1"/>
    <col min="15627" max="15627" width="28.109375" style="9" bestFit="1" customWidth="1"/>
    <col min="15628" max="15628" width="26.77734375" style="9" bestFit="1" customWidth="1"/>
    <col min="15629" max="15629" width="32.88671875" style="9" customWidth="1"/>
    <col min="15630" max="15630" width="32.109375" style="9" bestFit="1" customWidth="1"/>
    <col min="15631" max="15631" width="17.6640625" style="9" bestFit="1" customWidth="1"/>
    <col min="15632" max="15632" width="28.44140625" style="9" bestFit="1" customWidth="1"/>
    <col min="15633" max="15633" width="29.88671875" style="9" customWidth="1"/>
    <col min="15634" max="15634" width="23.6640625" style="9" customWidth="1"/>
    <col min="15635" max="15644" width="8" style="9"/>
    <col min="15645" max="15648" width="8" style="9" hidden="1" customWidth="1"/>
    <col min="15649" max="15872" width="8" style="9"/>
    <col min="15873" max="15873" width="15.6640625" style="9" customWidth="1"/>
    <col min="15874" max="15874" width="13.109375" style="9" customWidth="1"/>
    <col min="15875" max="15875" width="28" style="9" bestFit="1" customWidth="1"/>
    <col min="15876" max="15876" width="25.33203125" style="9" customWidth="1"/>
    <col min="15877" max="15877" width="32.88671875" style="9" customWidth="1"/>
    <col min="15878" max="15878" width="8" style="9" hidden="1" customWidth="1"/>
    <col min="15879" max="15879" width="25.6640625" style="9" customWidth="1"/>
    <col min="15880" max="15880" width="30.6640625" style="9" bestFit="1" customWidth="1"/>
    <col min="15881" max="15881" width="17.6640625" style="9" bestFit="1" customWidth="1"/>
    <col min="15882" max="15882" width="12" style="9" bestFit="1" customWidth="1"/>
    <col min="15883" max="15883" width="28.109375" style="9" bestFit="1" customWidth="1"/>
    <col min="15884" max="15884" width="26.77734375" style="9" bestFit="1" customWidth="1"/>
    <col min="15885" max="15885" width="32.88671875" style="9" customWidth="1"/>
    <col min="15886" max="15886" width="32.109375" style="9" bestFit="1" customWidth="1"/>
    <col min="15887" max="15887" width="17.6640625" style="9" bestFit="1" customWidth="1"/>
    <col min="15888" max="15888" width="28.44140625" style="9" bestFit="1" customWidth="1"/>
    <col min="15889" max="15889" width="29.88671875" style="9" customWidth="1"/>
    <col min="15890" max="15890" width="23.6640625" style="9" customWidth="1"/>
    <col min="15891" max="15900" width="8" style="9"/>
    <col min="15901" max="15904" width="8" style="9" hidden="1" customWidth="1"/>
    <col min="15905" max="16128" width="8" style="9"/>
    <col min="16129" max="16129" width="15.6640625" style="9" customWidth="1"/>
    <col min="16130" max="16130" width="13.109375" style="9" customWidth="1"/>
    <col min="16131" max="16131" width="28" style="9" bestFit="1" customWidth="1"/>
    <col min="16132" max="16132" width="25.33203125" style="9" customWidth="1"/>
    <col min="16133" max="16133" width="32.88671875" style="9" customWidth="1"/>
    <col min="16134" max="16134" width="8" style="9" hidden="1" customWidth="1"/>
    <col min="16135" max="16135" width="25.6640625" style="9" customWidth="1"/>
    <col min="16136" max="16136" width="30.6640625" style="9" bestFit="1" customWidth="1"/>
    <col min="16137" max="16137" width="17.6640625" style="9" bestFit="1" customWidth="1"/>
    <col min="16138" max="16138" width="12" style="9" bestFit="1" customWidth="1"/>
    <col min="16139" max="16139" width="28.109375" style="9" bestFit="1" customWidth="1"/>
    <col min="16140" max="16140" width="26.77734375" style="9" bestFit="1" customWidth="1"/>
    <col min="16141" max="16141" width="32.88671875" style="9" customWidth="1"/>
    <col min="16142" max="16142" width="32.109375" style="9" bestFit="1" customWidth="1"/>
    <col min="16143" max="16143" width="17.6640625" style="9" bestFit="1" customWidth="1"/>
    <col min="16144" max="16144" width="28.44140625" style="9" bestFit="1" customWidth="1"/>
    <col min="16145" max="16145" width="29.88671875" style="9" customWidth="1"/>
    <col min="16146" max="16146" width="23.6640625" style="9" customWidth="1"/>
    <col min="16147" max="16156" width="8" style="9"/>
    <col min="16157" max="16160" width="8" style="9" hidden="1" customWidth="1"/>
    <col min="16161" max="16384" width="8" style="9"/>
  </cols>
  <sheetData>
    <row r="1" spans="1:31" ht="30" customHeight="1" x14ac:dyDescent="0.2">
      <c r="A1" s="121"/>
      <c r="C1" s="290" t="s">
        <v>237</v>
      </c>
      <c r="D1" s="137"/>
      <c r="H1" s="131"/>
      <c r="I1" s="131"/>
      <c r="J1" s="131"/>
      <c r="K1" s="131"/>
      <c r="L1" s="131"/>
      <c r="M1" s="131"/>
      <c r="N1" s="131"/>
      <c r="O1" s="131"/>
    </row>
    <row r="2" spans="1:31" ht="44.25" customHeight="1" x14ac:dyDescent="0.2">
      <c r="A2" s="423" t="s">
        <v>118</v>
      </c>
      <c r="B2" s="423"/>
      <c r="C2" s="423"/>
      <c r="D2" s="423"/>
      <c r="E2" s="423"/>
      <c r="F2" s="423"/>
      <c r="G2" s="423"/>
      <c r="H2" s="423"/>
      <c r="I2" s="423"/>
      <c r="J2" s="423"/>
      <c r="K2" s="423"/>
      <c r="L2" s="423"/>
      <c r="M2" s="423"/>
      <c r="N2" s="423"/>
      <c r="O2" s="423"/>
      <c r="P2" s="423"/>
      <c r="Q2" s="423"/>
      <c r="R2" s="423"/>
    </row>
    <row r="3" spans="1:31" ht="43.5" customHeight="1" x14ac:dyDescent="0.25">
      <c r="G3" s="148"/>
      <c r="H3" s="148"/>
      <c r="I3" s="151"/>
      <c r="J3" s="151"/>
      <c r="K3" s="151"/>
      <c r="L3" s="158"/>
      <c r="M3" s="161"/>
      <c r="N3" s="161"/>
      <c r="O3" s="161"/>
      <c r="R3" s="172" t="s">
        <v>54</v>
      </c>
    </row>
    <row r="4" spans="1:31" ht="108" customHeight="1" x14ac:dyDescent="0.2">
      <c r="A4" s="122" t="s">
        <v>112</v>
      </c>
      <c r="B4" s="128" t="s">
        <v>19</v>
      </c>
      <c r="C4" s="133" t="s">
        <v>14</v>
      </c>
      <c r="D4" s="138" t="s">
        <v>43</v>
      </c>
      <c r="E4" s="142" t="s">
        <v>125</v>
      </c>
      <c r="F4" s="138" t="s">
        <v>132</v>
      </c>
      <c r="G4" s="138" t="s">
        <v>6</v>
      </c>
      <c r="H4" s="133" t="s">
        <v>134</v>
      </c>
      <c r="I4" s="152" t="s">
        <v>26</v>
      </c>
      <c r="J4" s="133" t="s">
        <v>113</v>
      </c>
      <c r="K4" s="133" t="s">
        <v>121</v>
      </c>
      <c r="L4" s="133" t="s">
        <v>136</v>
      </c>
      <c r="M4" s="133" t="s">
        <v>137</v>
      </c>
      <c r="N4" s="133" t="s">
        <v>138</v>
      </c>
      <c r="O4" s="133" t="s">
        <v>139</v>
      </c>
      <c r="P4" s="133" t="s">
        <v>115</v>
      </c>
      <c r="Q4" s="167" t="s">
        <v>29</v>
      </c>
      <c r="R4" s="173" t="s">
        <v>142</v>
      </c>
      <c r="AD4" s="9" t="s">
        <v>84</v>
      </c>
      <c r="AE4" s="9" t="s">
        <v>103</v>
      </c>
    </row>
    <row r="5" spans="1:31" ht="52.5" customHeight="1" x14ac:dyDescent="0.2">
      <c r="A5" s="123" t="s">
        <v>167</v>
      </c>
      <c r="B5" s="129"/>
      <c r="C5" s="134"/>
      <c r="D5" s="139">
        <f>'様式第２号の１（介護ロボット等導入事業計画書) '!C8</f>
        <v>0</v>
      </c>
      <c r="E5" s="143">
        <f>'様式第２号の１（介護ロボット等導入事業計画書) '!C10</f>
        <v>0</v>
      </c>
      <c r="F5" s="146" t="str">
        <f t="shared" ref="F5:F29" si="0">D5&amp;E5</f>
        <v>00</v>
      </c>
      <c r="G5" s="140"/>
      <c r="H5" s="140"/>
      <c r="I5" s="153"/>
      <c r="J5" s="156"/>
      <c r="K5" s="156"/>
      <c r="L5" s="159" t="str">
        <f>IFERROR((I5+K5/J5),"")</f>
        <v/>
      </c>
      <c r="M5" s="159" t="str">
        <f>IFERROR(_xlfn.IFS(H5="移乗介護",1000000,H5="入浴支援",1000000,H5="移動支援",300000,H5="排泄支援",300000,H5="見守り・コミュニケーション",300000,H5="機能訓練支援",300000,H5="栄養管理支援",300000),"")</f>
        <v/>
      </c>
      <c r="N5" s="159">
        <f t="shared" ref="N5:N29" si="1">MIN(L5:M5)</f>
        <v>0</v>
      </c>
      <c r="O5" s="162">
        <f t="shared" ref="O5:O29" si="2">J5*N5</f>
        <v>0</v>
      </c>
      <c r="P5" s="165">
        <f>SUMIF($F5:$F29,F5,$O5:$O29)</f>
        <v>0</v>
      </c>
      <c r="Q5" s="168" t="str">
        <f>IF(P5&gt;0,IFERROR(VLOOKUP($C5,$AD$5:$AE$11,2,FALSE),""),"")</f>
        <v/>
      </c>
      <c r="R5" s="174">
        <f>MIN(P5:Q5)</f>
        <v>0</v>
      </c>
      <c r="AD5" s="9" t="s">
        <v>140</v>
      </c>
      <c r="AE5" s="176">
        <v>2100000</v>
      </c>
    </row>
    <row r="6" spans="1:31" ht="52.5" customHeight="1" x14ac:dyDescent="0.2">
      <c r="A6" s="123" t="s">
        <v>166</v>
      </c>
      <c r="B6" s="129"/>
      <c r="C6" s="134"/>
      <c r="D6" s="139">
        <f>'様式第２号の１（介護ロボット等導入事業計画書) '!C8</f>
        <v>0</v>
      </c>
      <c r="E6" s="143">
        <f>'様式第２号の１（介護ロボット等導入事業計画書) '!C10</f>
        <v>0</v>
      </c>
      <c r="F6" s="146" t="str">
        <f t="shared" si="0"/>
        <v>00</v>
      </c>
      <c r="G6" s="140"/>
      <c r="H6" s="140"/>
      <c r="I6" s="153"/>
      <c r="J6" s="156"/>
      <c r="K6" s="156"/>
      <c r="L6" s="159" t="str">
        <f t="shared" ref="L6:L29" si="3">IFERROR((I6+K6/J6),"")</f>
        <v/>
      </c>
      <c r="M6" s="159" t="str">
        <f t="shared" ref="M6:M29" si="4">IFERROR(_xlfn.IFS(H6="移乗介護",1000000,H6="入浴支援",1000000,H6="移動支援",300000,H6="排泄支援",300000,H6="見守り・コミュニケーション",300000,H6="機能訓練支援",300000,H6="栄養管理支援",300000),"")</f>
        <v/>
      </c>
      <c r="N6" s="159">
        <f t="shared" si="1"/>
        <v>0</v>
      </c>
      <c r="O6" s="162">
        <f t="shared" si="2"/>
        <v>0</v>
      </c>
      <c r="P6" s="165" t="str">
        <f>IF($F$6=$F$5,"",SUMIF($F$5:$F$29,F6,$O$5:$O$29))</f>
        <v/>
      </c>
      <c r="Q6" s="168" t="str">
        <f>IF($P6="","",IF(P6&gt;0,IFERROR(VLOOKUP($C6,$AD$5:$AE$11,2,FALSE),""),""))</f>
        <v/>
      </c>
      <c r="R6" s="174">
        <f t="shared" ref="R6:R29" si="5">MIN(P6:Q6)</f>
        <v>0</v>
      </c>
      <c r="AD6" s="9" t="s">
        <v>28</v>
      </c>
      <c r="AE6" s="176">
        <v>1500000</v>
      </c>
    </row>
    <row r="7" spans="1:31" ht="52.5" customHeight="1" x14ac:dyDescent="0.2">
      <c r="A7" s="123" t="s">
        <v>166</v>
      </c>
      <c r="B7" s="129"/>
      <c r="C7" s="134"/>
      <c r="D7" s="139">
        <f>'様式第２号の１（介護ロボット等導入事業計画書) '!C8</f>
        <v>0</v>
      </c>
      <c r="E7" s="143">
        <f>'様式第２号の１（介護ロボット等導入事業計画書) '!C10</f>
        <v>0</v>
      </c>
      <c r="F7" s="146" t="str">
        <f t="shared" si="0"/>
        <v>00</v>
      </c>
      <c r="G7" s="140"/>
      <c r="H7" s="140"/>
      <c r="I7" s="153"/>
      <c r="J7" s="156"/>
      <c r="K7" s="156"/>
      <c r="L7" s="159" t="str">
        <f t="shared" si="3"/>
        <v/>
      </c>
      <c r="M7" s="159" t="str">
        <f t="shared" si="4"/>
        <v/>
      </c>
      <c r="N7" s="159">
        <f t="shared" si="1"/>
        <v>0</v>
      </c>
      <c r="O7" s="162">
        <f t="shared" si="2"/>
        <v>0</v>
      </c>
      <c r="P7" s="165" t="str">
        <f>IF(OR(F7=$F$5,F7=$F$6),"",SUMIF($F$5:$F$29,F7,$O$5:$O$29))</f>
        <v/>
      </c>
      <c r="Q7" s="168" t="str">
        <f t="shared" ref="Q7:Q29" si="6">IF($P7="","",IF(P7&gt;0,IFERROR(VLOOKUP($C7,$AD$5:$AE$11,2,FALSE),""),""))</f>
        <v/>
      </c>
      <c r="R7" s="174">
        <f t="shared" si="5"/>
        <v>0</v>
      </c>
      <c r="AD7" s="9" t="s">
        <v>141</v>
      </c>
      <c r="AE7" s="176">
        <v>1200000</v>
      </c>
    </row>
    <row r="8" spans="1:31" ht="52.5" customHeight="1" x14ac:dyDescent="0.2">
      <c r="A8" s="123" t="s">
        <v>166</v>
      </c>
      <c r="B8" s="129"/>
      <c r="C8" s="134"/>
      <c r="D8" s="139">
        <f>'様式第２号の１（介護ロボット等導入事業計画書) '!C8</f>
        <v>0</v>
      </c>
      <c r="E8" s="143">
        <f>'様式第２号の１（介護ロボット等導入事業計画書) '!C10</f>
        <v>0</v>
      </c>
      <c r="F8" s="146" t="str">
        <f t="shared" si="0"/>
        <v>00</v>
      </c>
      <c r="G8" s="149"/>
      <c r="H8" s="140"/>
      <c r="I8" s="153"/>
      <c r="J8" s="156"/>
      <c r="K8" s="156"/>
      <c r="L8" s="159" t="str">
        <f t="shared" si="3"/>
        <v/>
      </c>
      <c r="M8" s="159" t="str">
        <f t="shared" si="4"/>
        <v/>
      </c>
      <c r="N8" s="159">
        <f t="shared" si="1"/>
        <v>0</v>
      </c>
      <c r="O8" s="162">
        <f t="shared" si="2"/>
        <v>0</v>
      </c>
      <c r="P8" s="165" t="str">
        <f>IF(OR(F8=$F$5,F8=$F$6,F8=$F$7),"",SUMIF($F$5:$F$29,F8,$O$5:$O$29))</f>
        <v/>
      </c>
      <c r="Q8" s="168" t="str">
        <f t="shared" si="6"/>
        <v/>
      </c>
      <c r="R8" s="174">
        <f t="shared" si="5"/>
        <v>0</v>
      </c>
      <c r="AD8" s="9" t="s">
        <v>133</v>
      </c>
      <c r="AE8" s="176">
        <v>1200000</v>
      </c>
    </row>
    <row r="9" spans="1:31" ht="52.5" customHeight="1" x14ac:dyDescent="0.2">
      <c r="A9" s="123" t="s">
        <v>166</v>
      </c>
      <c r="B9" s="129"/>
      <c r="C9" s="134"/>
      <c r="D9" s="139">
        <f>'様式第２号の１（介護ロボット等導入事業計画書) '!C8</f>
        <v>0</v>
      </c>
      <c r="E9" s="143">
        <f>'様式第２号の１（介護ロボット等導入事業計画書) '!C10</f>
        <v>0</v>
      </c>
      <c r="F9" s="146" t="str">
        <f t="shared" si="0"/>
        <v>00</v>
      </c>
      <c r="G9" s="140"/>
      <c r="H9" s="140"/>
      <c r="I9" s="153"/>
      <c r="J9" s="156"/>
      <c r="K9" s="156"/>
      <c r="L9" s="159" t="str">
        <f t="shared" si="3"/>
        <v/>
      </c>
      <c r="M9" s="159" t="str">
        <f t="shared" si="4"/>
        <v/>
      </c>
      <c r="N9" s="159">
        <f t="shared" si="1"/>
        <v>0</v>
      </c>
      <c r="O9" s="162">
        <f t="shared" si="2"/>
        <v>0</v>
      </c>
      <c r="P9" s="165" t="str">
        <f>IF(OR(F9=$F$5,F9=$F$6,F9=$F$7,F9=$F$8),"",SUMIF($F$5:$F$29,F9,$O$5:$O$29))</f>
        <v/>
      </c>
      <c r="Q9" s="168" t="str">
        <f t="shared" si="6"/>
        <v/>
      </c>
      <c r="R9" s="174">
        <f t="shared" si="5"/>
        <v>0</v>
      </c>
      <c r="AD9" s="9" t="s">
        <v>9</v>
      </c>
      <c r="AE9" s="176">
        <v>1200000</v>
      </c>
    </row>
    <row r="10" spans="1:31" ht="52.5" customHeight="1" x14ac:dyDescent="0.2">
      <c r="A10" s="123" t="s">
        <v>166</v>
      </c>
      <c r="B10" s="129"/>
      <c r="C10" s="134"/>
      <c r="D10" s="139">
        <f>'様式第２号の１（介護ロボット等導入事業計画書) '!C8</f>
        <v>0</v>
      </c>
      <c r="E10" s="143">
        <f>'様式第２号の１（介護ロボット等導入事業計画書) '!C10</f>
        <v>0</v>
      </c>
      <c r="F10" s="146" t="str">
        <f t="shared" si="0"/>
        <v>00</v>
      </c>
      <c r="G10" s="149"/>
      <c r="H10" s="140"/>
      <c r="I10" s="153"/>
      <c r="J10" s="156"/>
      <c r="K10" s="156"/>
      <c r="L10" s="159" t="str">
        <f t="shared" si="3"/>
        <v/>
      </c>
      <c r="M10" s="159" t="str">
        <f t="shared" si="4"/>
        <v/>
      </c>
      <c r="N10" s="159">
        <f t="shared" si="1"/>
        <v>0</v>
      </c>
      <c r="O10" s="162">
        <f t="shared" si="2"/>
        <v>0</v>
      </c>
      <c r="P10" s="165" t="str">
        <f>IF(OR(F10=$F$5,F10=$F$6,F10=$F$7,F10=$F$8,F10=$F$9),"",SUMIF($F$5:$F$29,F10,$O$5:$O$29))</f>
        <v/>
      </c>
      <c r="Q10" s="168" t="str">
        <f t="shared" si="6"/>
        <v/>
      </c>
      <c r="R10" s="174">
        <f t="shared" si="5"/>
        <v>0</v>
      </c>
      <c r="AD10" s="12" t="s">
        <v>135</v>
      </c>
      <c r="AE10" s="176">
        <v>1200000</v>
      </c>
    </row>
    <row r="11" spans="1:31" ht="52.5" customHeight="1" x14ac:dyDescent="0.2">
      <c r="A11" s="123" t="s">
        <v>166</v>
      </c>
      <c r="B11" s="129"/>
      <c r="C11" s="134"/>
      <c r="D11" s="139">
        <f>'様式第２号の１（介護ロボット等導入事業計画書) '!C8</f>
        <v>0</v>
      </c>
      <c r="E11" s="143">
        <f>'様式第２号の１（介護ロボット等導入事業計画書) '!C10</f>
        <v>0</v>
      </c>
      <c r="F11" s="146" t="str">
        <f t="shared" si="0"/>
        <v>00</v>
      </c>
      <c r="G11" s="140"/>
      <c r="H11" s="140"/>
      <c r="I11" s="153"/>
      <c r="J11" s="156"/>
      <c r="K11" s="156"/>
      <c r="L11" s="159" t="str">
        <f t="shared" si="3"/>
        <v/>
      </c>
      <c r="M11" s="159" t="str">
        <f t="shared" si="4"/>
        <v/>
      </c>
      <c r="N11" s="159">
        <f t="shared" si="1"/>
        <v>0</v>
      </c>
      <c r="O11" s="162">
        <f t="shared" si="2"/>
        <v>0</v>
      </c>
      <c r="P11" s="165" t="str">
        <f>IF(OR(F11=$F$5,F11=$F$6,F11=$F$7,F11=$F$8,F11=$F$9,F11=$F$10),"",SUMIF($F$5:$F$29,F11,$O$5:$O$29))</f>
        <v/>
      </c>
      <c r="Q11" s="168" t="str">
        <f t="shared" si="6"/>
        <v/>
      </c>
      <c r="R11" s="174">
        <f t="shared" si="5"/>
        <v>0</v>
      </c>
      <c r="AD11" s="12" t="s">
        <v>5</v>
      </c>
      <c r="AE11" s="176">
        <v>1200000</v>
      </c>
    </row>
    <row r="12" spans="1:31" ht="52.5" customHeight="1" x14ac:dyDescent="0.2">
      <c r="A12" s="123" t="s">
        <v>166</v>
      </c>
      <c r="B12" s="129"/>
      <c r="C12" s="134"/>
      <c r="D12" s="139">
        <f>'様式第２号の１（介護ロボット等導入事業計画書) '!C8</f>
        <v>0</v>
      </c>
      <c r="E12" s="143">
        <f>'様式第２号の１（介護ロボット等導入事業計画書) '!C10</f>
        <v>0</v>
      </c>
      <c r="F12" s="146" t="str">
        <f t="shared" si="0"/>
        <v>00</v>
      </c>
      <c r="G12" s="149"/>
      <c r="H12" s="140"/>
      <c r="I12" s="153"/>
      <c r="J12" s="156"/>
      <c r="K12" s="156"/>
      <c r="L12" s="159" t="str">
        <f t="shared" si="3"/>
        <v/>
      </c>
      <c r="M12" s="159" t="str">
        <f t="shared" si="4"/>
        <v/>
      </c>
      <c r="N12" s="159">
        <f t="shared" si="1"/>
        <v>0</v>
      </c>
      <c r="O12" s="162">
        <f t="shared" si="2"/>
        <v>0</v>
      </c>
      <c r="P12" s="165" t="str">
        <f>IF(OR(F12=$F$5,F12=$F$6,F12=$F$7,F12=$F$8,F12=$F$9,F12=$F$10,F12=$F$11),"",SUMIF($F$5:$F$29,F12,$O$5:$O$29))</f>
        <v/>
      </c>
      <c r="Q12" s="168" t="str">
        <f t="shared" si="6"/>
        <v/>
      </c>
      <c r="R12" s="174">
        <f t="shared" si="5"/>
        <v>0</v>
      </c>
    </row>
    <row r="13" spans="1:31" ht="16.2" hidden="1" x14ac:dyDescent="0.2">
      <c r="A13" s="124"/>
      <c r="B13" s="129"/>
      <c r="C13" s="134"/>
      <c r="D13" s="140"/>
      <c r="E13" s="144"/>
      <c r="F13" s="146" t="str">
        <f t="shared" si="0"/>
        <v/>
      </c>
      <c r="G13" s="140"/>
      <c r="H13" s="140"/>
      <c r="I13" s="153"/>
      <c r="J13" s="156"/>
      <c r="K13" s="156"/>
      <c r="L13" s="159" t="str">
        <f t="shared" si="3"/>
        <v/>
      </c>
      <c r="M13" s="159" t="str">
        <f t="shared" si="4"/>
        <v/>
      </c>
      <c r="N13" s="159">
        <f t="shared" si="1"/>
        <v>0</v>
      </c>
      <c r="O13" s="162">
        <f t="shared" si="2"/>
        <v>0</v>
      </c>
      <c r="P13" s="165">
        <f>IF(OR(F13=$F$5,F13=$F$6,F13=$F$7,F13=$F$8,F13=$F$9,F13=$F$10,F13=$F$11,F13=$F$12),"",SUMIF($F$5:$F$29,F13,$O$5:$O$29))</f>
        <v>0</v>
      </c>
      <c r="Q13" s="168" t="str">
        <f t="shared" si="6"/>
        <v/>
      </c>
      <c r="R13" s="174">
        <f t="shared" si="5"/>
        <v>0</v>
      </c>
    </row>
    <row r="14" spans="1:31" ht="16.2" hidden="1" x14ac:dyDescent="0.2">
      <c r="A14" s="124"/>
      <c r="B14" s="129"/>
      <c r="C14" s="134"/>
      <c r="D14" s="140"/>
      <c r="E14" s="144"/>
      <c r="F14" s="146" t="str">
        <f t="shared" si="0"/>
        <v/>
      </c>
      <c r="G14" s="149"/>
      <c r="H14" s="140"/>
      <c r="I14" s="153"/>
      <c r="J14" s="156"/>
      <c r="K14" s="156"/>
      <c r="L14" s="159" t="str">
        <f t="shared" si="3"/>
        <v/>
      </c>
      <c r="M14" s="159" t="str">
        <f t="shared" si="4"/>
        <v/>
      </c>
      <c r="N14" s="159">
        <f t="shared" si="1"/>
        <v>0</v>
      </c>
      <c r="O14" s="162">
        <f t="shared" si="2"/>
        <v>0</v>
      </c>
      <c r="P14" s="165" t="str">
        <f>IF(OR(F14=$F$5,F14=$F$6,F14=$F$7,F14=$F$8,F14=$F$9,F14=$F$10,F14=$F$11,F14=$F$12,F14=$F$13),"",SUMIF($F$5:$F$29,F14,$O$5:$O$29))</f>
        <v/>
      </c>
      <c r="Q14" s="168" t="str">
        <f t="shared" si="6"/>
        <v/>
      </c>
      <c r="R14" s="174">
        <f t="shared" si="5"/>
        <v>0</v>
      </c>
    </row>
    <row r="15" spans="1:31" ht="16.2" hidden="1" x14ac:dyDescent="0.2">
      <c r="A15" s="124"/>
      <c r="B15" s="129"/>
      <c r="C15" s="134"/>
      <c r="D15" s="140"/>
      <c r="E15" s="144"/>
      <c r="F15" s="146" t="str">
        <f t="shared" si="0"/>
        <v/>
      </c>
      <c r="G15" s="140"/>
      <c r="H15" s="140"/>
      <c r="I15" s="153"/>
      <c r="J15" s="156"/>
      <c r="K15" s="156"/>
      <c r="L15" s="159" t="str">
        <f t="shared" si="3"/>
        <v/>
      </c>
      <c r="M15" s="159" t="str">
        <f t="shared" si="4"/>
        <v/>
      </c>
      <c r="N15" s="159">
        <f t="shared" si="1"/>
        <v>0</v>
      </c>
      <c r="O15" s="162">
        <f t="shared" si="2"/>
        <v>0</v>
      </c>
      <c r="P15" s="165" t="str">
        <f>IF(OR(F15=$F$5,F15=$F$6,F15=$F$7,F15=$F$8,F15=$F$9,F15=$F$10,F15=$F$11,F15=$F$12,F15=$F$13,F15=$F$14),"",SUMIF($F$5:$F$29,F15,$O$5:$O$29))</f>
        <v/>
      </c>
      <c r="Q15" s="168" t="str">
        <f t="shared" si="6"/>
        <v/>
      </c>
      <c r="R15" s="174">
        <f t="shared" si="5"/>
        <v>0</v>
      </c>
    </row>
    <row r="16" spans="1:31" ht="16.2" hidden="1" x14ac:dyDescent="0.2">
      <c r="A16" s="124"/>
      <c r="B16" s="129"/>
      <c r="C16" s="134"/>
      <c r="D16" s="140"/>
      <c r="E16" s="144"/>
      <c r="F16" s="146" t="str">
        <f t="shared" si="0"/>
        <v/>
      </c>
      <c r="G16" s="149"/>
      <c r="H16" s="140"/>
      <c r="I16" s="153"/>
      <c r="J16" s="156"/>
      <c r="K16" s="156"/>
      <c r="L16" s="159" t="str">
        <f t="shared" si="3"/>
        <v/>
      </c>
      <c r="M16" s="159" t="str">
        <f t="shared" si="4"/>
        <v/>
      </c>
      <c r="N16" s="159">
        <f t="shared" si="1"/>
        <v>0</v>
      </c>
      <c r="O16" s="162">
        <f t="shared" si="2"/>
        <v>0</v>
      </c>
      <c r="P16" s="165" t="str">
        <f>IF(OR(F16=$F$5,F16=$F$6,F16=$F$7,F16=$F$8,F16=$F$9,F16=$F$10,F16=$F$11,F16=$F$12,F16=$F$13,F16=$F$14,F16=$F$15),"",SUMIF($F$5:$F$29,F16,$O$5:$O$29))</f>
        <v/>
      </c>
      <c r="Q16" s="168" t="str">
        <f t="shared" si="6"/>
        <v/>
      </c>
      <c r="R16" s="174">
        <f t="shared" si="5"/>
        <v>0</v>
      </c>
    </row>
    <row r="17" spans="1:18" ht="16.2" hidden="1" x14ac:dyDescent="0.2">
      <c r="A17" s="124"/>
      <c r="B17" s="129"/>
      <c r="C17" s="134"/>
      <c r="D17" s="140"/>
      <c r="E17" s="144"/>
      <c r="F17" s="146" t="str">
        <f t="shared" si="0"/>
        <v/>
      </c>
      <c r="G17" s="140"/>
      <c r="H17" s="140"/>
      <c r="I17" s="153"/>
      <c r="J17" s="156"/>
      <c r="K17" s="156"/>
      <c r="L17" s="159" t="str">
        <f t="shared" si="3"/>
        <v/>
      </c>
      <c r="M17" s="159" t="str">
        <f t="shared" si="4"/>
        <v/>
      </c>
      <c r="N17" s="159">
        <f t="shared" si="1"/>
        <v>0</v>
      </c>
      <c r="O17" s="162">
        <f t="shared" si="2"/>
        <v>0</v>
      </c>
      <c r="P17" s="165" t="str">
        <f>IF(OR(F17=$F$5,F17=$F$6,F17=$F$7,F17=$F$8,F17=$F$9,F17=$F$10,F17=$F$11,F17=$F$12,F17=$F$13,F17=$F$14,F17=$F$15,F17=$F$16),"",SUMIF($F$5:$F$29,F17,$O$5:$O$29))</f>
        <v/>
      </c>
      <c r="Q17" s="168" t="str">
        <f t="shared" si="6"/>
        <v/>
      </c>
      <c r="R17" s="174">
        <f t="shared" si="5"/>
        <v>0</v>
      </c>
    </row>
    <row r="18" spans="1:18" ht="16.2" hidden="1" x14ac:dyDescent="0.2">
      <c r="A18" s="124"/>
      <c r="B18" s="129"/>
      <c r="C18" s="134"/>
      <c r="D18" s="140"/>
      <c r="E18" s="144"/>
      <c r="F18" s="146" t="str">
        <f t="shared" si="0"/>
        <v/>
      </c>
      <c r="G18" s="140"/>
      <c r="H18" s="140"/>
      <c r="I18" s="153"/>
      <c r="J18" s="156"/>
      <c r="K18" s="156"/>
      <c r="L18" s="159" t="str">
        <f t="shared" si="3"/>
        <v/>
      </c>
      <c r="M18" s="159" t="str">
        <f t="shared" si="4"/>
        <v/>
      </c>
      <c r="N18" s="159">
        <f t="shared" si="1"/>
        <v>0</v>
      </c>
      <c r="O18" s="162">
        <f t="shared" si="2"/>
        <v>0</v>
      </c>
      <c r="P18" s="165" t="str">
        <f>IF(OR(F18=$F$5,F18=$F$6,F18=$F$7,F18=$F$8,F18=$F$9,F18=$F$10,F18=$F$11,F18=$F$12,F18=$F$13,F18=$F$14,F18=$F$15,F18=$F$16,F18=$F$17),"",SUMIF($F$5:$F$29,F18,$O$5:$O$29))</f>
        <v/>
      </c>
      <c r="Q18" s="168" t="str">
        <f t="shared" si="6"/>
        <v/>
      </c>
      <c r="R18" s="174">
        <f t="shared" si="5"/>
        <v>0</v>
      </c>
    </row>
    <row r="19" spans="1:18" ht="16.2" hidden="1" x14ac:dyDescent="0.2">
      <c r="A19" s="124"/>
      <c r="B19" s="129"/>
      <c r="C19" s="134"/>
      <c r="D19" s="140"/>
      <c r="E19" s="144"/>
      <c r="F19" s="146" t="str">
        <f t="shared" si="0"/>
        <v/>
      </c>
      <c r="G19" s="140"/>
      <c r="H19" s="140"/>
      <c r="I19" s="153"/>
      <c r="J19" s="156"/>
      <c r="K19" s="156"/>
      <c r="L19" s="159" t="str">
        <f t="shared" si="3"/>
        <v/>
      </c>
      <c r="M19" s="159" t="str">
        <f t="shared" si="4"/>
        <v/>
      </c>
      <c r="N19" s="159">
        <f t="shared" si="1"/>
        <v>0</v>
      </c>
      <c r="O19" s="162">
        <f t="shared" si="2"/>
        <v>0</v>
      </c>
      <c r="P19" s="165" t="str">
        <f>IF(OR(F19=$F$5,F19=$F$6,F19=$F$7,F19=$F$8,F19=$F$9,F19=$F$10,F19=$F$11,F19=$F$12,F19=$F$13,F19=$F$14,F19=$F$15,F19=$F$16,F19=$F$17,F19=$F$18),"",SUMIF($F$5:$F$29,F19,$O$5:$O$29))</f>
        <v/>
      </c>
      <c r="Q19" s="168" t="str">
        <f t="shared" si="6"/>
        <v/>
      </c>
      <c r="R19" s="174">
        <f t="shared" si="5"/>
        <v>0</v>
      </c>
    </row>
    <row r="20" spans="1:18" ht="16.2" hidden="1" x14ac:dyDescent="0.2">
      <c r="A20" s="124"/>
      <c r="B20" s="129"/>
      <c r="C20" s="134"/>
      <c r="D20" s="140"/>
      <c r="E20" s="144"/>
      <c r="F20" s="146" t="str">
        <f t="shared" si="0"/>
        <v/>
      </c>
      <c r="G20" s="140"/>
      <c r="H20" s="140"/>
      <c r="I20" s="153"/>
      <c r="J20" s="156"/>
      <c r="K20" s="156"/>
      <c r="L20" s="159" t="str">
        <f t="shared" si="3"/>
        <v/>
      </c>
      <c r="M20" s="159" t="str">
        <f t="shared" si="4"/>
        <v/>
      </c>
      <c r="N20" s="159">
        <f t="shared" si="1"/>
        <v>0</v>
      </c>
      <c r="O20" s="162">
        <f t="shared" si="2"/>
        <v>0</v>
      </c>
      <c r="P20" s="165" t="str">
        <f>IF(OR(F20=$F$5,F20=$F$6,F20=$F$7,F20=$F$8,F20=$F$9,F20=$F$10,F20=$F$11,F20=$F$12,F20=$F$13,F20=$F$14,F20=$F$15,F20=$F$16,F20=$F$17,F20=$F$18,F20=$F$19),"",SUMIF($F$5:$F$29,F20,$O$5:$O$29))</f>
        <v/>
      </c>
      <c r="Q20" s="168" t="str">
        <f t="shared" si="6"/>
        <v/>
      </c>
      <c r="R20" s="174">
        <f t="shared" si="5"/>
        <v>0</v>
      </c>
    </row>
    <row r="21" spans="1:18" ht="16.2" hidden="1" x14ac:dyDescent="0.2">
      <c r="A21" s="124"/>
      <c r="B21" s="129"/>
      <c r="C21" s="134"/>
      <c r="D21" s="140"/>
      <c r="E21" s="144"/>
      <c r="F21" s="146" t="str">
        <f t="shared" si="0"/>
        <v/>
      </c>
      <c r="G21" s="140"/>
      <c r="H21" s="140"/>
      <c r="I21" s="153"/>
      <c r="J21" s="156"/>
      <c r="K21" s="156"/>
      <c r="L21" s="159" t="str">
        <f t="shared" si="3"/>
        <v/>
      </c>
      <c r="M21" s="159" t="str">
        <f t="shared" si="4"/>
        <v/>
      </c>
      <c r="N21" s="159">
        <f t="shared" si="1"/>
        <v>0</v>
      </c>
      <c r="O21" s="162">
        <f t="shared" si="2"/>
        <v>0</v>
      </c>
      <c r="P21" s="165" t="str">
        <f>IF(OR(F21=$F$5,F21=$F$6,F21=$F$7,F21=$F$8,F21=$F$9,F21=$F$10,F21=$F$11,F21=$F$12,F21=$F$13,F21=$F$14,F21=$F$15,F21=$F$16,F21=$F$17,F21=$F$18,F21=$F$19,F21=$F$20),"",SUMIF($F$5:$F$29,F21,$O$5:$O$29))</f>
        <v/>
      </c>
      <c r="Q21" s="168" t="str">
        <f t="shared" si="6"/>
        <v/>
      </c>
      <c r="R21" s="174">
        <f t="shared" si="5"/>
        <v>0</v>
      </c>
    </row>
    <row r="22" spans="1:18" ht="16.2" hidden="1" x14ac:dyDescent="0.2">
      <c r="A22" s="124"/>
      <c r="B22" s="129"/>
      <c r="C22" s="134"/>
      <c r="D22" s="140"/>
      <c r="E22" s="144"/>
      <c r="F22" s="146" t="str">
        <f t="shared" si="0"/>
        <v/>
      </c>
      <c r="G22" s="140"/>
      <c r="H22" s="140"/>
      <c r="I22" s="153"/>
      <c r="J22" s="156"/>
      <c r="K22" s="156"/>
      <c r="L22" s="159" t="str">
        <f t="shared" si="3"/>
        <v/>
      </c>
      <c r="M22" s="159" t="str">
        <f t="shared" si="4"/>
        <v/>
      </c>
      <c r="N22" s="159">
        <f t="shared" si="1"/>
        <v>0</v>
      </c>
      <c r="O22" s="162">
        <f t="shared" si="2"/>
        <v>0</v>
      </c>
      <c r="P22" s="165" t="str">
        <f>IF(OR(F22=$F$5,F22=$F$6,F22=$F$7,F22=$F$8,F22=$F$9,F22=$F$10,F22=$F$11,F22=$F$12,F22=$F$13,F22=$F$14,F22=$F$15,F22=$F$16,F22=$F$17,F22=$F$18,F22=$F$19,F22=$F$20,F22=$F$21),"",SUMIF($F$5:$F$29,F22,$O$5:$O$29))</f>
        <v/>
      </c>
      <c r="Q22" s="168" t="str">
        <f t="shared" si="6"/>
        <v/>
      </c>
      <c r="R22" s="174">
        <f t="shared" si="5"/>
        <v>0</v>
      </c>
    </row>
    <row r="23" spans="1:18" ht="16.2" hidden="1" x14ac:dyDescent="0.2">
      <c r="A23" s="124"/>
      <c r="B23" s="129"/>
      <c r="C23" s="134"/>
      <c r="D23" s="140"/>
      <c r="E23" s="144"/>
      <c r="F23" s="146" t="str">
        <f t="shared" si="0"/>
        <v/>
      </c>
      <c r="G23" s="140"/>
      <c r="H23" s="140"/>
      <c r="I23" s="153"/>
      <c r="J23" s="156"/>
      <c r="K23" s="156"/>
      <c r="L23" s="159" t="str">
        <f t="shared" si="3"/>
        <v/>
      </c>
      <c r="M23" s="159" t="str">
        <f t="shared" si="4"/>
        <v/>
      </c>
      <c r="N23" s="159">
        <f t="shared" si="1"/>
        <v>0</v>
      </c>
      <c r="O23" s="162">
        <f t="shared" si="2"/>
        <v>0</v>
      </c>
      <c r="P23" s="165" t="str">
        <f>IF(OR(F23=$F$5,F23=$F$6,F23=$F$7,F23=$F$8,F23=$F$9,F23=$F$10,F23=$F$11,F23=$F$12,F23=$F$13,F23=$F$14,F23=$F$15,F23=$F$16,F23=$F$17,F23=$F$18,F23=$F$19,F23=$F$20,F23=$F$21,F23=$F$22),"",SUMIF($F$5:$F$29,F23,$O$5:$O$29))</f>
        <v/>
      </c>
      <c r="Q23" s="168" t="str">
        <f t="shared" si="6"/>
        <v/>
      </c>
      <c r="R23" s="174">
        <f t="shared" si="5"/>
        <v>0</v>
      </c>
    </row>
    <row r="24" spans="1:18" ht="16.2" hidden="1" x14ac:dyDescent="0.2">
      <c r="A24" s="124"/>
      <c r="B24" s="129"/>
      <c r="C24" s="134"/>
      <c r="D24" s="140"/>
      <c r="E24" s="144"/>
      <c r="F24" s="146" t="str">
        <f t="shared" si="0"/>
        <v/>
      </c>
      <c r="G24" s="140"/>
      <c r="H24" s="140"/>
      <c r="I24" s="153"/>
      <c r="J24" s="156"/>
      <c r="K24" s="156"/>
      <c r="L24" s="159" t="str">
        <f t="shared" si="3"/>
        <v/>
      </c>
      <c r="M24" s="159" t="str">
        <f t="shared" si="4"/>
        <v/>
      </c>
      <c r="N24" s="159">
        <f t="shared" si="1"/>
        <v>0</v>
      </c>
      <c r="O24" s="162">
        <f t="shared" si="2"/>
        <v>0</v>
      </c>
      <c r="P24" s="165" t="str">
        <f>IF(OR(F24=$F$5,F24=$F$6,F24=$F$7,F24=$F$8,F24=$F$9,F24=$F$10,F24=$F$11,F24=$F$12,F24=$F$13,F24=$F$14,F24=$F$15,F24=$F$16,F24=$F$17,F24=$F$18,F24=$F$19,F24=$F$20,F24=$F$21,F24=$F$22,F24=$F$23),"",SUMIF($F$5:$F$29,F24,$O$5:$O$29))</f>
        <v/>
      </c>
      <c r="Q24" s="168" t="str">
        <f t="shared" si="6"/>
        <v/>
      </c>
      <c r="R24" s="174">
        <f t="shared" si="5"/>
        <v>0</v>
      </c>
    </row>
    <row r="25" spans="1:18" ht="16.2" hidden="1" x14ac:dyDescent="0.2">
      <c r="A25" s="124"/>
      <c r="B25" s="129"/>
      <c r="C25" s="134"/>
      <c r="D25" s="140"/>
      <c r="E25" s="144"/>
      <c r="F25" s="146" t="str">
        <f t="shared" si="0"/>
        <v/>
      </c>
      <c r="G25" s="140"/>
      <c r="H25" s="140"/>
      <c r="I25" s="153"/>
      <c r="J25" s="156"/>
      <c r="K25" s="156"/>
      <c r="L25" s="159" t="str">
        <f t="shared" si="3"/>
        <v/>
      </c>
      <c r="M25" s="159" t="str">
        <f t="shared" si="4"/>
        <v/>
      </c>
      <c r="N25" s="159">
        <f t="shared" si="1"/>
        <v>0</v>
      </c>
      <c r="O25" s="162">
        <f t="shared" si="2"/>
        <v>0</v>
      </c>
      <c r="P25" s="165" t="str">
        <f>IF(OR(F25=$F$5,F25=$F$6,F25=$F$7,F25=$F$8,F25=$F$9,F25=$F$10,F25=$F$11,F25=$F$12,F25=$F$13,F25=$F$14,F25=$F$15,F25=$F$16,F25=$F$17,F25=$F$18,F25=$F$19,F25=$F$20,F25=$F$21,F25=$F$22,F25=$F$23,F25=$F$24),"",SUMIF($F$5:$F$29,F25,$O$5:$O$29))</f>
        <v/>
      </c>
      <c r="Q25" s="168" t="str">
        <f t="shared" si="6"/>
        <v/>
      </c>
      <c r="R25" s="174">
        <f t="shared" si="5"/>
        <v>0</v>
      </c>
    </row>
    <row r="26" spans="1:18" ht="16.2" hidden="1" x14ac:dyDescent="0.2">
      <c r="A26" s="124"/>
      <c r="B26" s="129"/>
      <c r="C26" s="134"/>
      <c r="D26" s="140"/>
      <c r="E26" s="144"/>
      <c r="F26" s="146" t="str">
        <f t="shared" si="0"/>
        <v/>
      </c>
      <c r="G26" s="140"/>
      <c r="H26" s="140"/>
      <c r="I26" s="153"/>
      <c r="J26" s="156"/>
      <c r="K26" s="156"/>
      <c r="L26" s="159" t="str">
        <f t="shared" si="3"/>
        <v/>
      </c>
      <c r="M26" s="159" t="str">
        <f t="shared" si="4"/>
        <v/>
      </c>
      <c r="N26" s="159">
        <f t="shared" si="1"/>
        <v>0</v>
      </c>
      <c r="O26" s="162">
        <f t="shared" si="2"/>
        <v>0</v>
      </c>
      <c r="P26" s="165" t="str">
        <f>IF(OR(F26=$F$5,F26=$F$6,F26=$F$7,F26=$F$8,F26=$F$9,F26=$F$10,F26=$F$11,F26=$F$12,F26=$F$13,F26=$F$14,F26=$F$15,F26=$F$16,F26=$F$17,F26=$F$18,F26=$F$19,F26=$F$20,F26=$F$21,F26=$F$22,F26=$F$23,F26=$F$24,F26=$F$25),"",SUMIF($F$5:$F$29,F26,$O$5:$O$29))</f>
        <v/>
      </c>
      <c r="Q26" s="168" t="str">
        <f t="shared" si="6"/>
        <v/>
      </c>
      <c r="R26" s="174">
        <f t="shared" si="5"/>
        <v>0</v>
      </c>
    </row>
    <row r="27" spans="1:18" ht="16.2" hidden="1" x14ac:dyDescent="0.2">
      <c r="A27" s="124"/>
      <c r="B27" s="129"/>
      <c r="C27" s="134"/>
      <c r="D27" s="140"/>
      <c r="E27" s="144"/>
      <c r="F27" s="146" t="str">
        <f t="shared" si="0"/>
        <v/>
      </c>
      <c r="G27" s="140"/>
      <c r="H27" s="140"/>
      <c r="I27" s="153"/>
      <c r="J27" s="156"/>
      <c r="K27" s="156"/>
      <c r="L27" s="159" t="str">
        <f t="shared" si="3"/>
        <v/>
      </c>
      <c r="M27" s="159" t="str">
        <f t="shared" si="4"/>
        <v/>
      </c>
      <c r="N27" s="159">
        <f t="shared" si="1"/>
        <v>0</v>
      </c>
      <c r="O27" s="162">
        <f t="shared" si="2"/>
        <v>0</v>
      </c>
      <c r="P27" s="165" t="str">
        <f>IF(OR(F27=$F$5,F27=$F$6,F27=$F$7,F27=$F$8,F27=$F$9,F27=$F$10,F27=$F$11,F27=$F$12,F27=$F$13,F27=$F$14,F27=$F$15,F27=$F$16,F27=$F$17,F27=$F$18,F27=$F$19,F27=$F$20,F27=$F$21,F27=$F$22,F27=$F$23,F27=$F$24,F27=$F$25,F27=$F$26),"",SUMIF($F$5:$F$29,F27,$O$5:$O$29))</f>
        <v/>
      </c>
      <c r="Q27" s="168" t="str">
        <f t="shared" si="6"/>
        <v/>
      </c>
      <c r="R27" s="174">
        <f t="shared" si="5"/>
        <v>0</v>
      </c>
    </row>
    <row r="28" spans="1:18" ht="16.2" hidden="1" x14ac:dyDescent="0.2">
      <c r="A28" s="124"/>
      <c r="B28" s="129"/>
      <c r="C28" s="134"/>
      <c r="D28" s="140"/>
      <c r="E28" s="144"/>
      <c r="F28" s="146" t="str">
        <f t="shared" si="0"/>
        <v/>
      </c>
      <c r="G28" s="140"/>
      <c r="H28" s="140"/>
      <c r="I28" s="153"/>
      <c r="J28" s="156"/>
      <c r="K28" s="156"/>
      <c r="L28" s="159" t="str">
        <f t="shared" si="3"/>
        <v/>
      </c>
      <c r="M28" s="159" t="str">
        <f t="shared" si="4"/>
        <v/>
      </c>
      <c r="N28" s="159">
        <f t="shared" si="1"/>
        <v>0</v>
      </c>
      <c r="O28" s="162">
        <f t="shared" si="2"/>
        <v>0</v>
      </c>
      <c r="P28" s="165" t="str">
        <f>IF(OR(F28=$F$5,F28=$F$6,F28=$F$7,F28=$F$8,F28=$F$9,F28=$F$10,F28=$F$11,F28=$F$12,F28=$F$13,F28=$F$14,F28=$F$15,F28=$F$16,F28=$F$17,F28=$F$18,F28=$F$19,F28=$F$20,F28=$F$21,F28=$F$22,F28=$F$23,F28=$F$24,F28=$F$25,F28=$F$26,F28=$F$27),"",SUMIF($F$5:$F$29,F28,$O$5:$O$29))</f>
        <v/>
      </c>
      <c r="Q28" s="168" t="str">
        <f t="shared" si="6"/>
        <v/>
      </c>
      <c r="R28" s="174">
        <f t="shared" si="5"/>
        <v>0</v>
      </c>
    </row>
    <row r="29" spans="1:18" ht="16.2" hidden="1" x14ac:dyDescent="0.2">
      <c r="A29" s="124"/>
      <c r="B29" s="129"/>
      <c r="C29" s="134"/>
      <c r="D29" s="140"/>
      <c r="E29" s="144"/>
      <c r="F29" s="146" t="str">
        <f t="shared" si="0"/>
        <v/>
      </c>
      <c r="G29" s="149"/>
      <c r="H29" s="140"/>
      <c r="I29" s="153"/>
      <c r="J29" s="156"/>
      <c r="K29" s="156"/>
      <c r="L29" s="159" t="str">
        <f t="shared" si="3"/>
        <v/>
      </c>
      <c r="M29" s="159" t="str">
        <f t="shared" si="4"/>
        <v/>
      </c>
      <c r="N29" s="159">
        <f t="shared" si="1"/>
        <v>0</v>
      </c>
      <c r="O29" s="162">
        <f t="shared" si="2"/>
        <v>0</v>
      </c>
      <c r="P29" s="165" t="str">
        <f>IF(OR(F29=$F$5,F29=$F$6,F29=$F$7,F29=$F$8,F29=$F$9,F29=$F$10,F29=$F$11,F29=$F$12,F29=$F$13,F29=$F$14,F29=$F$15,F29=$F$16,F29=$F$17,F29=$F$18,F29=$F$19,F29=$F$20,F29=$F$21,F29=$F$22,F29=$F$23,F29=$F$24,F29=$F$25,F29=$F$26,F29=$F$27,F29=$F$28),"",SUMIF($F$5:$F$29,F29,$O$5:$O$29))</f>
        <v/>
      </c>
      <c r="Q29" s="168" t="str">
        <f t="shared" si="6"/>
        <v/>
      </c>
      <c r="R29" s="174">
        <f t="shared" si="5"/>
        <v>0</v>
      </c>
    </row>
    <row r="30" spans="1:18" ht="52.5" customHeight="1" x14ac:dyDescent="0.2">
      <c r="A30" s="424" t="s">
        <v>126</v>
      </c>
      <c r="B30" s="425"/>
      <c r="C30" s="135"/>
      <c r="D30" s="135"/>
      <c r="E30" s="145"/>
      <c r="F30" s="147"/>
      <c r="G30" s="150"/>
      <c r="H30" s="135"/>
      <c r="I30" s="154"/>
      <c r="J30" s="157"/>
      <c r="K30" s="157"/>
      <c r="L30" s="160"/>
      <c r="M30" s="160"/>
      <c r="N30" s="160"/>
      <c r="O30" s="163">
        <f>SUM(O5:O29)</f>
        <v>0</v>
      </c>
      <c r="P30" s="166">
        <f>SUM(P5:P29)</f>
        <v>0</v>
      </c>
      <c r="Q30" s="169" t="str">
        <f>IF(P30&gt;0,IFERROR(VLOOKUP($C30,$AD$5:$AE$11,2,FALSE),""),"")</f>
        <v/>
      </c>
      <c r="R30" s="175">
        <f>SUM(R5:R29)</f>
        <v>0</v>
      </c>
    </row>
    <row r="31" spans="1:18" ht="16.2" x14ac:dyDescent="0.2">
      <c r="A31" s="125"/>
      <c r="B31" s="125"/>
      <c r="C31" s="136"/>
      <c r="D31" s="136"/>
      <c r="E31" s="136"/>
      <c r="F31" s="136"/>
      <c r="G31" s="125"/>
      <c r="H31" s="136"/>
      <c r="I31" s="155"/>
      <c r="J31" s="155"/>
      <c r="K31" s="155"/>
      <c r="L31" s="155"/>
      <c r="M31" s="155"/>
      <c r="N31" s="155"/>
      <c r="O31" s="155"/>
      <c r="P31" s="155"/>
      <c r="Q31" s="170"/>
      <c r="R31" s="155"/>
    </row>
    <row r="32" spans="1:18" ht="19.2" x14ac:dyDescent="0.2">
      <c r="A32" s="126" t="s">
        <v>31</v>
      </c>
      <c r="B32" s="130" t="s">
        <v>128</v>
      </c>
      <c r="C32" s="130" t="s">
        <v>128</v>
      </c>
      <c r="D32" s="136"/>
      <c r="E32" s="136"/>
      <c r="F32" s="136"/>
      <c r="G32" s="125"/>
      <c r="H32" s="136"/>
      <c r="I32" s="155"/>
      <c r="J32" s="155"/>
      <c r="K32" s="155"/>
      <c r="L32" s="155"/>
      <c r="M32" s="155"/>
      <c r="N32" s="155"/>
      <c r="O32" s="155"/>
      <c r="Q32" s="155"/>
      <c r="R32" s="170"/>
    </row>
    <row r="33" spans="1:17" ht="23.1" customHeight="1" x14ac:dyDescent="0.2">
      <c r="A33" s="127" t="s">
        <v>122</v>
      </c>
      <c r="B33" s="131" t="s">
        <v>129</v>
      </c>
      <c r="C33" s="131" t="s">
        <v>129</v>
      </c>
      <c r="D33" s="141"/>
      <c r="E33" s="141"/>
      <c r="F33" s="141"/>
      <c r="G33" s="137"/>
      <c r="H33" s="137"/>
      <c r="I33" s="137"/>
      <c r="J33" s="137"/>
      <c r="Q33" s="171"/>
    </row>
    <row r="34" spans="1:17" ht="23.1" customHeight="1" x14ac:dyDescent="0.2">
      <c r="A34" s="127" t="s">
        <v>127</v>
      </c>
      <c r="B34" s="131" t="s">
        <v>130</v>
      </c>
      <c r="C34" s="131" t="s">
        <v>130</v>
      </c>
      <c r="D34" s="141"/>
      <c r="E34" s="141"/>
      <c r="F34" s="141"/>
      <c r="G34" s="137"/>
      <c r="H34" s="137"/>
      <c r="I34" s="137"/>
      <c r="J34" s="137"/>
    </row>
    <row r="35" spans="1:17" ht="23.1" customHeight="1" x14ac:dyDescent="0.2">
      <c r="A35" s="127" t="s">
        <v>117</v>
      </c>
      <c r="B35" s="121" t="s">
        <v>16</v>
      </c>
      <c r="C35" s="121" t="s">
        <v>16</v>
      </c>
    </row>
    <row r="36" spans="1:17" ht="17.25" customHeight="1" x14ac:dyDescent="0.2">
      <c r="B36" s="132"/>
      <c r="O36" s="164"/>
    </row>
    <row r="37" spans="1:17" s="120" customFormat="1" ht="45.75" customHeight="1" x14ac:dyDescent="0.2">
      <c r="B37" s="132"/>
    </row>
    <row r="38" spans="1:17" s="120" customFormat="1" ht="45" customHeight="1" x14ac:dyDescent="0.2"/>
    <row r="39" spans="1:17" s="120" customFormat="1" ht="24.75" customHeight="1" x14ac:dyDescent="0.2"/>
    <row r="40" spans="1:17" s="120" customFormat="1" ht="24.75" customHeight="1" x14ac:dyDescent="0.2"/>
    <row r="41" spans="1:17" s="120" customFormat="1" ht="24.75" customHeight="1" x14ac:dyDescent="0.2"/>
    <row r="42" spans="1:17" s="120" customFormat="1" ht="24.75" customHeight="1" x14ac:dyDescent="0.2"/>
    <row r="43" spans="1:17" s="120" customFormat="1" ht="24.75" customHeight="1" x14ac:dyDescent="0.2"/>
    <row r="44" spans="1:17" s="120" customFormat="1" ht="24.75" customHeight="1" x14ac:dyDescent="0.2"/>
    <row r="45" spans="1:17" hidden="1" x14ac:dyDescent="0.2">
      <c r="D45" s="120" t="s">
        <v>124</v>
      </c>
      <c r="E45" s="120" t="s">
        <v>28</v>
      </c>
      <c r="F45" s="120" t="s">
        <v>131</v>
      </c>
      <c r="G45" s="120" t="s">
        <v>133</v>
      </c>
      <c r="H45" s="120" t="s">
        <v>9</v>
      </c>
      <c r="I45" s="12" t="s">
        <v>135</v>
      </c>
    </row>
    <row r="46" spans="1:17" hidden="1" x14ac:dyDescent="0.2">
      <c r="D46" s="120" t="s">
        <v>27</v>
      </c>
      <c r="E46" s="120" t="s">
        <v>27</v>
      </c>
      <c r="F46" s="120" t="s">
        <v>27</v>
      </c>
      <c r="G46" s="120" t="s">
        <v>27</v>
      </c>
      <c r="H46" s="120" t="s">
        <v>27</v>
      </c>
      <c r="I46" s="120" t="s">
        <v>27</v>
      </c>
    </row>
    <row r="47" spans="1:17" hidden="1" x14ac:dyDescent="0.2">
      <c r="D47" s="120" t="s">
        <v>62</v>
      </c>
      <c r="E47" s="120" t="s">
        <v>62</v>
      </c>
      <c r="F47" s="120" t="s">
        <v>62</v>
      </c>
      <c r="G47" s="120" t="s">
        <v>62</v>
      </c>
      <c r="H47" s="120" t="s">
        <v>62</v>
      </c>
      <c r="I47" s="120" t="s">
        <v>62</v>
      </c>
    </row>
    <row r="48" spans="1:17" hidden="1" x14ac:dyDescent="0.2">
      <c r="D48" s="120" t="s">
        <v>61</v>
      </c>
      <c r="E48" s="120" t="s">
        <v>61</v>
      </c>
      <c r="F48" s="120" t="s">
        <v>61</v>
      </c>
      <c r="G48" s="120" t="s">
        <v>61</v>
      </c>
      <c r="H48" s="120" t="s">
        <v>61</v>
      </c>
      <c r="I48" s="120" t="s">
        <v>61</v>
      </c>
    </row>
    <row r="49" spans="4:9" hidden="1" x14ac:dyDescent="0.2">
      <c r="D49" s="120" t="s">
        <v>63</v>
      </c>
      <c r="E49" s="120" t="s">
        <v>63</v>
      </c>
      <c r="F49" s="120" t="s">
        <v>23</v>
      </c>
      <c r="G49" s="120" t="s">
        <v>23</v>
      </c>
      <c r="H49" s="120" t="s">
        <v>23</v>
      </c>
      <c r="I49" s="120" t="s">
        <v>23</v>
      </c>
    </row>
    <row r="50" spans="4:9" hidden="1" x14ac:dyDescent="0.2">
      <c r="D50" s="120" t="s">
        <v>23</v>
      </c>
      <c r="E50" s="120" t="s">
        <v>23</v>
      </c>
      <c r="F50" s="120" t="s">
        <v>33</v>
      </c>
      <c r="G50" s="120" t="s">
        <v>33</v>
      </c>
      <c r="H50" s="120" t="s">
        <v>33</v>
      </c>
      <c r="I50" s="120" t="s">
        <v>33</v>
      </c>
    </row>
    <row r="51" spans="4:9" hidden="1" x14ac:dyDescent="0.2">
      <c r="D51" s="12" t="s">
        <v>33</v>
      </c>
      <c r="E51" s="12" t="s">
        <v>33</v>
      </c>
      <c r="F51" s="120" t="s">
        <v>116</v>
      </c>
      <c r="G51" s="120" t="s">
        <v>116</v>
      </c>
      <c r="H51" s="120" t="s">
        <v>116</v>
      </c>
      <c r="I51" s="120" t="s">
        <v>116</v>
      </c>
    </row>
    <row r="52" spans="4:9" hidden="1" x14ac:dyDescent="0.2">
      <c r="D52" s="12" t="s">
        <v>116</v>
      </c>
      <c r="E52" s="12" t="s">
        <v>116</v>
      </c>
    </row>
  </sheetData>
  <mergeCells count="2">
    <mergeCell ref="A2:R2"/>
    <mergeCell ref="A30:B30"/>
  </mergeCells>
  <phoneticPr fontId="22"/>
  <dataValidations count="7">
    <dataValidation type="list" allowBlank="1" showInputMessage="1" showErrorMessage="1" sqref="H5 H13:H29" xr:uid="{00000000-0002-0000-0500-000000000000}">
      <formula1>INDIRECT($C5)</formula1>
    </dataValidation>
    <dataValidation type="list" allowBlank="1" showInputMessage="1" showErrorMessage="1" sqref="WLO983052:WLO983065 WBS983052:WBS983065 VRW983052:VRW983065 VIA983052:VIA983065 UYE983052:UYE983065 UOI983052:UOI983065 UEM983052:UEM983065 TUQ983052:TUQ983065 TKU983052:TKU983065 TAY983052:TAY983065 SRC983052:SRC983065 SHG983052:SHG983065 RXK983052:RXK983065 RNO983052:RNO983065 RDS983052:RDS983065 QTW983052:QTW983065 QKA983052:QKA983065 QAE983052:QAE983065 PQI983052:PQI983065 PGM983052:PGM983065 OWQ983052:OWQ983065 OMU983052:OMU983065 OCY983052:OCY983065 NTC983052:NTC983065 NJG983052:NJG983065 MZK983052:MZK983065 MPO983052:MPO983065 MFS983052:MFS983065 LVW983052:LVW983065 LMA983052:LMA983065 LCE983052:LCE983065 KSI983052:KSI983065 KIM983052:KIM983065 JYQ983052:JYQ983065 JOU983052:JOU983065 JEY983052:JEY983065 IVC983052:IVC983065 ILG983052:ILG983065 IBK983052:IBK983065 HRO983052:HRO983065 HHS983052:HHS983065 GXW983052:GXW983065 GOA983052:GOA983065 GEE983052:GEE983065 FUI983052:FUI983065 FKM983052:FKM983065 FAQ983052:FAQ983065 EQU983052:EQU983065 EGY983052:EGY983065 DXC983052:DXC983065 DNG983052:DNG983065 DDK983052:DDK983065 CTO983052:CTO983065 CJS983052:CJS983065 BZW983052:BZW983065 BQA983052:BQA983065 BGE983052:BGE983065 AWI983052:AWI983065 AMM983052:AMM983065 ACQ983052:ACQ983065 SU983052:SU983065 IY983052:IY983065 C983052:C983065 WVK917516:WVK917529 WLO917516:WLO917529 WBS917516:WBS917529 VRW917516:VRW917529 VIA917516:VIA917529 UYE917516:UYE917529 UOI917516:UOI917529 UEM917516:UEM917529 TUQ917516:TUQ917529 TKU917516:TKU917529 TAY917516:TAY917529 SRC917516:SRC917529 SHG917516:SHG917529 RXK917516:RXK917529 RNO917516:RNO917529 RDS917516:RDS917529 QTW917516:QTW917529 QKA917516:QKA917529 QAE917516:QAE917529 PQI917516:PQI917529 PGM917516:PGM917529 OWQ917516:OWQ917529 OMU917516:OMU917529 OCY917516:OCY917529 NTC917516:NTC917529 NJG917516:NJG917529 MZK917516:MZK917529 MPO917516:MPO917529 MFS917516:MFS917529 LVW917516:LVW917529 LMA917516:LMA917529 LCE917516:LCE917529 KSI917516:KSI917529 KIM917516:KIM917529 JYQ917516:JYQ917529 JOU917516:JOU917529 JEY917516:JEY917529 IVC917516:IVC917529 ILG917516:ILG917529 IBK917516:IBK917529 HRO917516:HRO917529 HHS917516:HHS917529 GXW917516:GXW917529 GOA917516:GOA917529 GEE917516:GEE917529 FUI917516:FUI917529 FKM917516:FKM917529 FAQ917516:FAQ917529 EQU917516:EQU917529 EGY917516:EGY917529 DXC917516:DXC917529 DNG917516:DNG917529 DDK917516:DDK917529 CTO917516:CTO917529 CJS917516:CJS917529 BZW917516:BZW917529 BQA917516:BQA917529 BGE917516:BGE917529 AWI917516:AWI917529 AMM917516:AMM917529 ACQ917516:ACQ917529 SU917516:SU917529 IY917516:IY917529 C917516:C917529 WVK851980:WVK851993 WLO851980:WLO851993 WBS851980:WBS851993 VRW851980:VRW851993 VIA851980:VIA851993 UYE851980:UYE851993 UOI851980:UOI851993 UEM851980:UEM851993 TUQ851980:TUQ851993 TKU851980:TKU851993 TAY851980:TAY851993 SRC851980:SRC851993 SHG851980:SHG851993 RXK851980:RXK851993 RNO851980:RNO851993 RDS851980:RDS851993 QTW851980:QTW851993 QKA851980:QKA851993 QAE851980:QAE851993 PQI851980:PQI851993 PGM851980:PGM851993 OWQ851980:OWQ851993 OMU851980:OMU851993 OCY851980:OCY851993 NTC851980:NTC851993 NJG851980:NJG851993 MZK851980:MZK851993 MPO851980:MPO851993 MFS851980:MFS851993 LVW851980:LVW851993 LMA851980:LMA851993 LCE851980:LCE851993 KSI851980:KSI851993 KIM851980:KIM851993 JYQ851980:JYQ851993 JOU851980:JOU851993 JEY851980:JEY851993 IVC851980:IVC851993 ILG851980:ILG851993 IBK851980:IBK851993 HRO851980:HRO851993 HHS851980:HHS851993 GXW851980:GXW851993 GOA851980:GOA851993 GEE851980:GEE851993 FUI851980:FUI851993 FKM851980:FKM851993 FAQ851980:FAQ851993 EQU851980:EQU851993 EGY851980:EGY851993 DXC851980:DXC851993 DNG851980:DNG851993 DDK851980:DDK851993 CTO851980:CTO851993 CJS851980:CJS851993 BZW851980:BZW851993 BQA851980:BQA851993 BGE851980:BGE851993 AWI851980:AWI851993 AMM851980:AMM851993 ACQ851980:ACQ851993 SU851980:SU851993 IY851980:IY851993 C851980:C851993 WVK786444:WVK786457 WLO786444:WLO786457 WBS786444:WBS786457 VRW786444:VRW786457 VIA786444:VIA786457 UYE786444:UYE786457 UOI786444:UOI786457 UEM786444:UEM786457 TUQ786444:TUQ786457 TKU786444:TKU786457 TAY786444:TAY786457 SRC786444:SRC786457 SHG786444:SHG786457 RXK786444:RXK786457 RNO786444:RNO786457 RDS786444:RDS786457 QTW786444:QTW786457 QKA786444:QKA786457 QAE786444:QAE786457 PQI786444:PQI786457 PGM786444:PGM786457 OWQ786444:OWQ786457 OMU786444:OMU786457 OCY786444:OCY786457 NTC786444:NTC786457 NJG786444:NJG786457 MZK786444:MZK786457 MPO786444:MPO786457 MFS786444:MFS786457 LVW786444:LVW786457 LMA786444:LMA786457 LCE786444:LCE786457 KSI786444:KSI786457 KIM786444:KIM786457 JYQ786444:JYQ786457 JOU786444:JOU786457 JEY786444:JEY786457 IVC786444:IVC786457 ILG786444:ILG786457 IBK786444:IBK786457 HRO786444:HRO786457 HHS786444:HHS786457 GXW786444:GXW786457 GOA786444:GOA786457 GEE786444:GEE786457 FUI786444:FUI786457 FKM786444:FKM786457 FAQ786444:FAQ786457 EQU786444:EQU786457 EGY786444:EGY786457 DXC786444:DXC786457 DNG786444:DNG786457 DDK786444:DDK786457 CTO786444:CTO786457 CJS786444:CJS786457 BZW786444:BZW786457 BQA786444:BQA786457 BGE786444:BGE786457 AWI786444:AWI786457 AMM786444:AMM786457 ACQ786444:ACQ786457 SU786444:SU786457 IY786444:IY786457 C786444:C786457 WVK720908:WVK720921 WLO720908:WLO720921 WBS720908:WBS720921 VRW720908:VRW720921 VIA720908:VIA720921 UYE720908:UYE720921 UOI720908:UOI720921 UEM720908:UEM720921 TUQ720908:TUQ720921 TKU720908:TKU720921 TAY720908:TAY720921 SRC720908:SRC720921 SHG720908:SHG720921 RXK720908:RXK720921 RNO720908:RNO720921 RDS720908:RDS720921 QTW720908:QTW720921 QKA720908:QKA720921 QAE720908:QAE720921 PQI720908:PQI720921 PGM720908:PGM720921 OWQ720908:OWQ720921 OMU720908:OMU720921 OCY720908:OCY720921 NTC720908:NTC720921 NJG720908:NJG720921 MZK720908:MZK720921 MPO720908:MPO720921 MFS720908:MFS720921 LVW720908:LVW720921 LMA720908:LMA720921 LCE720908:LCE720921 KSI720908:KSI720921 KIM720908:KIM720921 JYQ720908:JYQ720921 JOU720908:JOU720921 JEY720908:JEY720921 IVC720908:IVC720921 ILG720908:ILG720921 IBK720908:IBK720921 HRO720908:HRO720921 HHS720908:HHS720921 GXW720908:GXW720921 GOA720908:GOA720921 GEE720908:GEE720921 FUI720908:FUI720921 FKM720908:FKM720921 FAQ720908:FAQ720921 EQU720908:EQU720921 EGY720908:EGY720921 DXC720908:DXC720921 DNG720908:DNG720921 DDK720908:DDK720921 CTO720908:CTO720921 CJS720908:CJS720921 BZW720908:BZW720921 BQA720908:BQA720921 BGE720908:BGE720921 AWI720908:AWI720921 AMM720908:AMM720921 ACQ720908:ACQ720921 SU720908:SU720921 IY720908:IY720921 C720908:C720921 WVK655372:WVK655385 WLO655372:WLO655385 WBS655372:WBS655385 VRW655372:VRW655385 VIA655372:VIA655385 UYE655372:UYE655385 UOI655372:UOI655385 UEM655372:UEM655385 TUQ655372:TUQ655385 TKU655372:TKU655385 TAY655372:TAY655385 SRC655372:SRC655385 SHG655372:SHG655385 RXK655372:RXK655385 RNO655372:RNO655385 RDS655372:RDS655385 QTW655372:QTW655385 QKA655372:QKA655385 QAE655372:QAE655385 PQI655372:PQI655385 PGM655372:PGM655385 OWQ655372:OWQ655385 OMU655372:OMU655385 OCY655372:OCY655385 NTC655372:NTC655385 NJG655372:NJG655385 MZK655372:MZK655385 MPO655372:MPO655385 MFS655372:MFS655385 LVW655372:LVW655385 LMA655372:LMA655385 LCE655372:LCE655385 KSI655372:KSI655385 KIM655372:KIM655385 JYQ655372:JYQ655385 JOU655372:JOU655385 JEY655372:JEY655385 IVC655372:IVC655385 ILG655372:ILG655385 IBK655372:IBK655385 HRO655372:HRO655385 HHS655372:HHS655385 GXW655372:GXW655385 GOA655372:GOA655385 GEE655372:GEE655385 FUI655372:FUI655385 FKM655372:FKM655385 FAQ655372:FAQ655385 EQU655372:EQU655385 EGY655372:EGY655385 DXC655372:DXC655385 DNG655372:DNG655385 DDK655372:DDK655385 CTO655372:CTO655385 CJS655372:CJS655385 BZW655372:BZW655385 BQA655372:BQA655385 BGE655372:BGE655385 AWI655372:AWI655385 AMM655372:AMM655385 ACQ655372:ACQ655385 SU655372:SU655385 IY655372:IY655385 C655372:C655385 WVK589836:WVK589849 WLO589836:WLO589849 WBS589836:WBS589849 VRW589836:VRW589849 VIA589836:VIA589849 UYE589836:UYE589849 UOI589836:UOI589849 UEM589836:UEM589849 TUQ589836:TUQ589849 TKU589836:TKU589849 TAY589836:TAY589849 SRC589836:SRC589849 SHG589836:SHG589849 RXK589836:RXK589849 RNO589836:RNO589849 RDS589836:RDS589849 QTW589836:QTW589849 QKA589836:QKA589849 QAE589836:QAE589849 PQI589836:PQI589849 PGM589836:PGM589849 OWQ589836:OWQ589849 OMU589836:OMU589849 OCY589836:OCY589849 NTC589836:NTC589849 NJG589836:NJG589849 MZK589836:MZK589849 MPO589836:MPO589849 MFS589836:MFS589849 LVW589836:LVW589849 LMA589836:LMA589849 LCE589836:LCE589849 KSI589836:KSI589849 KIM589836:KIM589849 JYQ589836:JYQ589849 JOU589836:JOU589849 JEY589836:JEY589849 IVC589836:IVC589849 ILG589836:ILG589849 IBK589836:IBK589849 HRO589836:HRO589849 HHS589836:HHS589849 GXW589836:GXW589849 GOA589836:GOA589849 GEE589836:GEE589849 FUI589836:FUI589849 FKM589836:FKM589849 FAQ589836:FAQ589849 EQU589836:EQU589849 EGY589836:EGY589849 DXC589836:DXC589849 DNG589836:DNG589849 DDK589836:DDK589849 CTO589836:CTO589849 CJS589836:CJS589849 BZW589836:BZW589849 BQA589836:BQA589849 BGE589836:BGE589849 AWI589836:AWI589849 AMM589836:AMM589849 ACQ589836:ACQ589849 SU589836:SU589849 IY589836:IY589849 C589836:C589849 WVK524300:WVK524313 WLO524300:WLO524313 WBS524300:WBS524313 VRW524300:VRW524313 VIA524300:VIA524313 UYE524300:UYE524313 UOI524300:UOI524313 UEM524300:UEM524313 TUQ524300:TUQ524313 TKU524300:TKU524313 TAY524300:TAY524313 SRC524300:SRC524313 SHG524300:SHG524313 RXK524300:RXK524313 RNO524300:RNO524313 RDS524300:RDS524313 QTW524300:QTW524313 QKA524300:QKA524313 QAE524300:QAE524313 PQI524300:PQI524313 PGM524300:PGM524313 OWQ524300:OWQ524313 OMU524300:OMU524313 OCY524300:OCY524313 NTC524300:NTC524313 NJG524300:NJG524313 MZK524300:MZK524313 MPO524300:MPO524313 MFS524300:MFS524313 LVW524300:LVW524313 LMA524300:LMA524313 LCE524300:LCE524313 KSI524300:KSI524313 KIM524300:KIM524313 JYQ524300:JYQ524313 JOU524300:JOU524313 JEY524300:JEY524313 IVC524300:IVC524313 ILG524300:ILG524313 IBK524300:IBK524313 HRO524300:HRO524313 HHS524300:HHS524313 GXW524300:GXW524313 GOA524300:GOA524313 GEE524300:GEE524313 FUI524300:FUI524313 FKM524300:FKM524313 FAQ524300:FAQ524313 EQU524300:EQU524313 EGY524300:EGY524313 DXC524300:DXC524313 DNG524300:DNG524313 DDK524300:DDK524313 CTO524300:CTO524313 CJS524300:CJS524313 BZW524300:BZW524313 BQA524300:BQA524313 BGE524300:BGE524313 AWI524300:AWI524313 AMM524300:AMM524313 ACQ524300:ACQ524313 SU524300:SU524313 IY524300:IY524313 C524300:C524313 WVK458764:WVK458777 WLO458764:WLO458777 WBS458764:WBS458777 VRW458764:VRW458777 VIA458764:VIA458777 UYE458764:UYE458777 UOI458764:UOI458777 UEM458764:UEM458777 TUQ458764:TUQ458777 TKU458764:TKU458777 TAY458764:TAY458777 SRC458764:SRC458777 SHG458764:SHG458777 RXK458764:RXK458777 RNO458764:RNO458777 RDS458764:RDS458777 QTW458764:QTW458777 QKA458764:QKA458777 QAE458764:QAE458777 PQI458764:PQI458777 PGM458764:PGM458777 OWQ458764:OWQ458777 OMU458764:OMU458777 OCY458764:OCY458777 NTC458764:NTC458777 NJG458764:NJG458777 MZK458764:MZK458777 MPO458764:MPO458777 MFS458764:MFS458777 LVW458764:LVW458777 LMA458764:LMA458777 LCE458764:LCE458777 KSI458764:KSI458777 KIM458764:KIM458777 JYQ458764:JYQ458777 JOU458764:JOU458777 JEY458764:JEY458777 IVC458764:IVC458777 ILG458764:ILG458777 IBK458764:IBK458777 HRO458764:HRO458777 HHS458764:HHS458777 GXW458764:GXW458777 GOA458764:GOA458777 GEE458764:GEE458777 FUI458764:FUI458777 FKM458764:FKM458777 FAQ458764:FAQ458777 EQU458764:EQU458777 EGY458764:EGY458777 DXC458764:DXC458777 DNG458764:DNG458777 DDK458764:DDK458777 CTO458764:CTO458777 CJS458764:CJS458777 BZW458764:BZW458777 BQA458764:BQA458777 BGE458764:BGE458777 AWI458764:AWI458777 AMM458764:AMM458777 ACQ458764:ACQ458777 SU458764:SU458777 IY458764:IY458777 C458764:C458777 WVK393228:WVK393241 WLO393228:WLO393241 WBS393228:WBS393241 VRW393228:VRW393241 VIA393228:VIA393241 UYE393228:UYE393241 UOI393228:UOI393241 UEM393228:UEM393241 TUQ393228:TUQ393241 TKU393228:TKU393241 TAY393228:TAY393241 SRC393228:SRC393241 SHG393228:SHG393241 RXK393228:RXK393241 RNO393228:RNO393241 RDS393228:RDS393241 QTW393228:QTW393241 QKA393228:QKA393241 QAE393228:QAE393241 PQI393228:PQI393241 PGM393228:PGM393241 OWQ393228:OWQ393241 OMU393228:OMU393241 OCY393228:OCY393241 NTC393228:NTC393241 NJG393228:NJG393241 MZK393228:MZK393241 MPO393228:MPO393241 MFS393228:MFS393241 LVW393228:LVW393241 LMA393228:LMA393241 LCE393228:LCE393241 KSI393228:KSI393241 KIM393228:KIM393241 JYQ393228:JYQ393241 JOU393228:JOU393241 JEY393228:JEY393241 IVC393228:IVC393241 ILG393228:ILG393241 IBK393228:IBK393241 HRO393228:HRO393241 HHS393228:HHS393241 GXW393228:GXW393241 GOA393228:GOA393241 GEE393228:GEE393241 FUI393228:FUI393241 FKM393228:FKM393241 FAQ393228:FAQ393241 EQU393228:EQU393241 EGY393228:EGY393241 DXC393228:DXC393241 DNG393228:DNG393241 DDK393228:DDK393241 CTO393228:CTO393241 CJS393228:CJS393241 BZW393228:BZW393241 BQA393228:BQA393241 BGE393228:BGE393241 AWI393228:AWI393241 AMM393228:AMM393241 ACQ393228:ACQ393241 SU393228:SU393241 IY393228:IY393241 C393228:C393241 WVK327692:WVK327705 WLO327692:WLO327705 WBS327692:WBS327705 VRW327692:VRW327705 VIA327692:VIA327705 UYE327692:UYE327705 UOI327692:UOI327705 UEM327692:UEM327705 TUQ327692:TUQ327705 TKU327692:TKU327705 TAY327692:TAY327705 SRC327692:SRC327705 SHG327692:SHG327705 RXK327692:RXK327705 RNO327692:RNO327705 RDS327692:RDS327705 QTW327692:QTW327705 QKA327692:QKA327705 QAE327692:QAE327705 PQI327692:PQI327705 PGM327692:PGM327705 OWQ327692:OWQ327705 OMU327692:OMU327705 OCY327692:OCY327705 NTC327692:NTC327705 NJG327692:NJG327705 MZK327692:MZK327705 MPO327692:MPO327705 MFS327692:MFS327705 LVW327692:LVW327705 LMA327692:LMA327705 LCE327692:LCE327705 KSI327692:KSI327705 KIM327692:KIM327705 JYQ327692:JYQ327705 JOU327692:JOU327705 JEY327692:JEY327705 IVC327692:IVC327705 ILG327692:ILG327705 IBK327692:IBK327705 HRO327692:HRO327705 HHS327692:HHS327705 GXW327692:GXW327705 GOA327692:GOA327705 GEE327692:GEE327705 FUI327692:FUI327705 FKM327692:FKM327705 FAQ327692:FAQ327705 EQU327692:EQU327705 EGY327692:EGY327705 DXC327692:DXC327705 DNG327692:DNG327705 DDK327692:DDK327705 CTO327692:CTO327705 CJS327692:CJS327705 BZW327692:BZW327705 BQA327692:BQA327705 BGE327692:BGE327705 AWI327692:AWI327705 AMM327692:AMM327705 ACQ327692:ACQ327705 SU327692:SU327705 IY327692:IY327705 C327692:C327705 WVK262156:WVK262169 WLO262156:WLO262169 WBS262156:WBS262169 VRW262156:VRW262169 VIA262156:VIA262169 UYE262156:UYE262169 UOI262156:UOI262169 UEM262156:UEM262169 TUQ262156:TUQ262169 TKU262156:TKU262169 TAY262156:TAY262169 SRC262156:SRC262169 SHG262156:SHG262169 RXK262156:RXK262169 RNO262156:RNO262169 RDS262156:RDS262169 QTW262156:QTW262169 QKA262156:QKA262169 QAE262156:QAE262169 PQI262156:PQI262169 PGM262156:PGM262169 OWQ262156:OWQ262169 OMU262156:OMU262169 OCY262156:OCY262169 NTC262156:NTC262169 NJG262156:NJG262169 MZK262156:MZK262169 MPO262156:MPO262169 MFS262156:MFS262169 LVW262156:LVW262169 LMA262156:LMA262169 LCE262156:LCE262169 KSI262156:KSI262169 KIM262156:KIM262169 JYQ262156:JYQ262169 JOU262156:JOU262169 JEY262156:JEY262169 IVC262156:IVC262169 ILG262156:ILG262169 IBK262156:IBK262169 HRO262156:HRO262169 HHS262156:HHS262169 GXW262156:GXW262169 GOA262156:GOA262169 GEE262156:GEE262169 FUI262156:FUI262169 FKM262156:FKM262169 FAQ262156:FAQ262169 EQU262156:EQU262169 EGY262156:EGY262169 DXC262156:DXC262169 DNG262156:DNG262169 DDK262156:DDK262169 CTO262156:CTO262169 CJS262156:CJS262169 BZW262156:BZW262169 BQA262156:BQA262169 BGE262156:BGE262169 AWI262156:AWI262169 AMM262156:AMM262169 ACQ262156:ACQ262169 SU262156:SU262169 IY262156:IY262169 C262156:C262169 WVK196620:WVK196633 WLO196620:WLO196633 WBS196620:WBS196633 VRW196620:VRW196633 VIA196620:VIA196633 UYE196620:UYE196633 UOI196620:UOI196633 UEM196620:UEM196633 TUQ196620:TUQ196633 TKU196620:TKU196633 TAY196620:TAY196633 SRC196620:SRC196633 SHG196620:SHG196633 RXK196620:RXK196633 RNO196620:RNO196633 RDS196620:RDS196633 QTW196620:QTW196633 QKA196620:QKA196633 QAE196620:QAE196633 PQI196620:PQI196633 PGM196620:PGM196633 OWQ196620:OWQ196633 OMU196620:OMU196633 OCY196620:OCY196633 NTC196620:NTC196633 NJG196620:NJG196633 MZK196620:MZK196633 MPO196620:MPO196633 MFS196620:MFS196633 LVW196620:LVW196633 LMA196620:LMA196633 LCE196620:LCE196633 KSI196620:KSI196633 KIM196620:KIM196633 JYQ196620:JYQ196633 JOU196620:JOU196633 JEY196620:JEY196633 IVC196620:IVC196633 ILG196620:ILG196633 IBK196620:IBK196633 HRO196620:HRO196633 HHS196620:HHS196633 GXW196620:GXW196633 GOA196620:GOA196633 GEE196620:GEE196633 FUI196620:FUI196633 FKM196620:FKM196633 FAQ196620:FAQ196633 EQU196620:EQU196633 EGY196620:EGY196633 DXC196620:DXC196633 DNG196620:DNG196633 DDK196620:DDK196633 CTO196620:CTO196633 CJS196620:CJS196633 BZW196620:BZW196633 BQA196620:BQA196633 BGE196620:BGE196633 AWI196620:AWI196633 AMM196620:AMM196633 ACQ196620:ACQ196633 SU196620:SU196633 IY196620:IY196633 C196620:C196633 WVK131084:WVK131097 WLO131084:WLO131097 WBS131084:WBS131097 VRW131084:VRW131097 VIA131084:VIA131097 UYE131084:UYE131097 UOI131084:UOI131097 UEM131084:UEM131097 TUQ131084:TUQ131097 TKU131084:TKU131097 TAY131084:TAY131097 SRC131084:SRC131097 SHG131084:SHG131097 RXK131084:RXK131097 RNO131084:RNO131097 RDS131084:RDS131097 QTW131084:QTW131097 QKA131084:QKA131097 QAE131084:QAE131097 PQI131084:PQI131097 PGM131084:PGM131097 OWQ131084:OWQ131097 OMU131084:OMU131097 OCY131084:OCY131097 NTC131084:NTC131097 NJG131084:NJG131097 MZK131084:MZK131097 MPO131084:MPO131097 MFS131084:MFS131097 LVW131084:LVW131097 LMA131084:LMA131097 LCE131084:LCE131097 KSI131084:KSI131097 KIM131084:KIM131097 JYQ131084:JYQ131097 JOU131084:JOU131097 JEY131084:JEY131097 IVC131084:IVC131097 ILG131084:ILG131097 IBK131084:IBK131097 HRO131084:HRO131097 HHS131084:HHS131097 GXW131084:GXW131097 GOA131084:GOA131097 GEE131084:GEE131097 FUI131084:FUI131097 FKM131084:FKM131097 FAQ131084:FAQ131097 EQU131084:EQU131097 EGY131084:EGY131097 DXC131084:DXC131097 DNG131084:DNG131097 DDK131084:DDK131097 CTO131084:CTO131097 CJS131084:CJS131097 BZW131084:BZW131097 BQA131084:BQA131097 BGE131084:BGE131097 AWI131084:AWI131097 AMM131084:AMM131097 ACQ131084:ACQ131097 SU131084:SU131097 IY131084:IY131097 C131084:C131097 WVK65548:WVK65561 WLO65548:WLO65561 WBS65548:WBS65561 VRW65548:VRW65561 VIA65548:VIA65561 UYE65548:UYE65561 UOI65548:UOI65561 UEM65548:UEM65561 TUQ65548:TUQ65561 TKU65548:TKU65561 TAY65548:TAY65561 SRC65548:SRC65561 SHG65548:SHG65561 RXK65548:RXK65561 RNO65548:RNO65561 RDS65548:RDS65561 QTW65548:QTW65561 QKA65548:QKA65561 QAE65548:QAE65561 PQI65548:PQI65561 PGM65548:PGM65561 OWQ65548:OWQ65561 OMU65548:OMU65561 OCY65548:OCY65561 NTC65548:NTC65561 NJG65548:NJG65561 MZK65548:MZK65561 MPO65548:MPO65561 MFS65548:MFS65561 LVW65548:LVW65561 LMA65548:LMA65561 LCE65548:LCE65561 KSI65548:KSI65561 KIM65548:KIM65561 JYQ65548:JYQ65561 JOU65548:JOU65561 JEY65548:JEY65561 IVC65548:IVC65561 ILG65548:ILG65561 IBK65548:IBK65561 HRO65548:HRO65561 HHS65548:HHS65561 GXW65548:GXW65561 GOA65548:GOA65561 GEE65548:GEE65561 FUI65548:FUI65561 FKM65548:FKM65561 FAQ65548:FAQ65561 EQU65548:EQU65561 EGY65548:EGY65561 DXC65548:DXC65561 DNG65548:DNG65561 DDK65548:DDK65561 CTO65548:CTO65561 CJS65548:CJS65561 BZW65548:BZW65561 BQA65548:BQA65561 BGE65548:BGE65561 AWI65548:AWI65561 AMM65548:AMM65561 ACQ65548:ACQ65561 SU65548:SU65561 IY65548:IY65561 C65548:C65561 WVK983052:WVK983065 IY5:IY29 SU5:SU29 ACQ5:ACQ29 AMM5:AMM29 AWI5:AWI29 BGE5:BGE29 BQA5:BQA29 BZW5:BZW29 CJS5:CJS29 CTO5:CTO29 DDK5:DDK29 DNG5:DNG29 DXC5:DXC29 EGY5:EGY29 EQU5:EQU29 FAQ5:FAQ29 FKM5:FKM29 FUI5:FUI29 GEE5:GEE29 GOA5:GOA29 GXW5:GXW29 HHS5:HHS29 HRO5:HRO29 IBK5:IBK29 ILG5:ILG29 IVC5:IVC29 JEY5:JEY29 JOU5:JOU29 JYQ5:JYQ29 KIM5:KIM29 KSI5:KSI29 LCE5:LCE29 LMA5:LMA29 LVW5:LVW29 MFS5:MFS29 MPO5:MPO29 MZK5:MZK29 NJG5:NJG29 NTC5:NTC29 OCY5:OCY29 OMU5:OMU29 OWQ5:OWQ29 PGM5:PGM29 PQI5:PQI29 QAE5:QAE29 QKA5:QKA29 QTW5:QTW29 RDS5:RDS29 RNO5:RNO29 RXK5:RXK29 SHG5:SHG29 SRC5:SRC29 TAY5:TAY29 TKU5:TKU29 TUQ5:TUQ29 UEM5:UEM29 UOI5:UOI29 UYE5:UYE29 VIA5:VIA29 VRW5:VRW29 WBS5:WBS29 WLO5:WLO29 WVK5:WVK29 C13:C29" xr:uid="{00000000-0002-0000-0500-000001000000}">
      <formula1>"障害者支援施設,グループホーム,居宅介護,重度訪問介護,短期入所,重度障害者等包括支援,障害児入所施設"</formula1>
    </dataValidation>
    <dataValidation type="list" allowBlank="1" showInputMessage="1" showErrorMessage="1" sqref="WLT983052:WLT983065 WBX983052:WBX983065 VSB983052:VSB983065 VIF983052:VIF983065 UYJ983052:UYJ983065 UON983052:UON983065 UER983052:UER983065 TUV983052:TUV983065 TKZ983052:TKZ983065 TBD983052:TBD983065 SRH983052:SRH983065 SHL983052:SHL983065 RXP983052:RXP983065 RNT983052:RNT983065 RDX983052:RDX983065 QUB983052:QUB983065 QKF983052:QKF983065 QAJ983052:QAJ983065 PQN983052:PQN983065 PGR983052:PGR983065 OWV983052:OWV983065 OMZ983052:OMZ983065 ODD983052:ODD983065 NTH983052:NTH983065 NJL983052:NJL983065 MZP983052:MZP983065 MPT983052:MPT983065 MFX983052:MFX983065 LWB983052:LWB983065 LMF983052:LMF983065 LCJ983052:LCJ983065 KSN983052:KSN983065 KIR983052:KIR983065 JYV983052:JYV983065 JOZ983052:JOZ983065 JFD983052:JFD983065 IVH983052:IVH983065 ILL983052:ILL983065 IBP983052:IBP983065 HRT983052:HRT983065 HHX983052:HHX983065 GYB983052:GYB983065 GOF983052:GOF983065 GEJ983052:GEJ983065 FUN983052:FUN983065 FKR983052:FKR983065 FAV983052:FAV983065 EQZ983052:EQZ983065 EHD983052:EHD983065 DXH983052:DXH983065 DNL983052:DNL983065 DDP983052:DDP983065 CTT983052:CTT983065 CJX983052:CJX983065 CAB983052:CAB983065 BQF983052:BQF983065 BGJ983052:BGJ983065 AWN983052:AWN983065 AMR983052:AMR983065 ACV983052:ACV983065 SZ983052:SZ983065 JD983052:JD983065 H983052:H983065 WVP917516:WVP917529 WLT917516:WLT917529 WBX917516:WBX917529 VSB917516:VSB917529 VIF917516:VIF917529 UYJ917516:UYJ917529 UON917516:UON917529 UER917516:UER917529 TUV917516:TUV917529 TKZ917516:TKZ917529 TBD917516:TBD917529 SRH917516:SRH917529 SHL917516:SHL917529 RXP917516:RXP917529 RNT917516:RNT917529 RDX917516:RDX917529 QUB917516:QUB917529 QKF917516:QKF917529 QAJ917516:QAJ917529 PQN917516:PQN917529 PGR917516:PGR917529 OWV917516:OWV917529 OMZ917516:OMZ917529 ODD917516:ODD917529 NTH917516:NTH917529 NJL917516:NJL917529 MZP917516:MZP917529 MPT917516:MPT917529 MFX917516:MFX917529 LWB917516:LWB917529 LMF917516:LMF917529 LCJ917516:LCJ917529 KSN917516:KSN917529 KIR917516:KIR917529 JYV917516:JYV917529 JOZ917516:JOZ917529 JFD917516:JFD917529 IVH917516:IVH917529 ILL917516:ILL917529 IBP917516:IBP917529 HRT917516:HRT917529 HHX917516:HHX917529 GYB917516:GYB917529 GOF917516:GOF917529 GEJ917516:GEJ917529 FUN917516:FUN917529 FKR917516:FKR917529 FAV917516:FAV917529 EQZ917516:EQZ917529 EHD917516:EHD917529 DXH917516:DXH917529 DNL917516:DNL917529 DDP917516:DDP917529 CTT917516:CTT917529 CJX917516:CJX917529 CAB917516:CAB917529 BQF917516:BQF917529 BGJ917516:BGJ917529 AWN917516:AWN917529 AMR917516:AMR917529 ACV917516:ACV917529 SZ917516:SZ917529 JD917516:JD917529 H917516:H917529 WVP851980:WVP851993 WLT851980:WLT851993 WBX851980:WBX851993 VSB851980:VSB851993 VIF851980:VIF851993 UYJ851980:UYJ851993 UON851980:UON851993 UER851980:UER851993 TUV851980:TUV851993 TKZ851980:TKZ851993 TBD851980:TBD851993 SRH851980:SRH851993 SHL851980:SHL851993 RXP851980:RXP851993 RNT851980:RNT851993 RDX851980:RDX851993 QUB851980:QUB851993 QKF851980:QKF851993 QAJ851980:QAJ851993 PQN851980:PQN851993 PGR851980:PGR851993 OWV851980:OWV851993 OMZ851980:OMZ851993 ODD851980:ODD851993 NTH851980:NTH851993 NJL851980:NJL851993 MZP851980:MZP851993 MPT851980:MPT851993 MFX851980:MFX851993 LWB851980:LWB851993 LMF851980:LMF851993 LCJ851980:LCJ851993 KSN851980:KSN851993 KIR851980:KIR851993 JYV851980:JYV851993 JOZ851980:JOZ851993 JFD851980:JFD851993 IVH851980:IVH851993 ILL851980:ILL851993 IBP851980:IBP851993 HRT851980:HRT851993 HHX851980:HHX851993 GYB851980:GYB851993 GOF851980:GOF851993 GEJ851980:GEJ851993 FUN851980:FUN851993 FKR851980:FKR851993 FAV851980:FAV851993 EQZ851980:EQZ851993 EHD851980:EHD851993 DXH851980:DXH851993 DNL851980:DNL851993 DDP851980:DDP851993 CTT851980:CTT851993 CJX851980:CJX851993 CAB851980:CAB851993 BQF851980:BQF851993 BGJ851980:BGJ851993 AWN851980:AWN851993 AMR851980:AMR851993 ACV851980:ACV851993 SZ851980:SZ851993 JD851980:JD851993 H851980:H851993 WVP786444:WVP786457 WLT786444:WLT786457 WBX786444:WBX786457 VSB786444:VSB786457 VIF786444:VIF786457 UYJ786444:UYJ786457 UON786444:UON786457 UER786444:UER786457 TUV786444:TUV786457 TKZ786444:TKZ786457 TBD786444:TBD786457 SRH786444:SRH786457 SHL786444:SHL786457 RXP786444:RXP786457 RNT786444:RNT786457 RDX786444:RDX786457 QUB786444:QUB786457 QKF786444:QKF786457 QAJ786444:QAJ786457 PQN786444:PQN786457 PGR786444:PGR786457 OWV786444:OWV786457 OMZ786444:OMZ786457 ODD786444:ODD786457 NTH786444:NTH786457 NJL786444:NJL786457 MZP786444:MZP786457 MPT786444:MPT786457 MFX786444:MFX786457 LWB786444:LWB786457 LMF786444:LMF786457 LCJ786444:LCJ786457 KSN786444:KSN786457 KIR786444:KIR786457 JYV786444:JYV786457 JOZ786444:JOZ786457 JFD786444:JFD786457 IVH786444:IVH786457 ILL786444:ILL786457 IBP786444:IBP786457 HRT786444:HRT786457 HHX786444:HHX786457 GYB786444:GYB786457 GOF786444:GOF786457 GEJ786444:GEJ786457 FUN786444:FUN786457 FKR786444:FKR786457 FAV786444:FAV786457 EQZ786444:EQZ786457 EHD786444:EHD786457 DXH786444:DXH786457 DNL786444:DNL786457 DDP786444:DDP786457 CTT786444:CTT786457 CJX786444:CJX786457 CAB786444:CAB786457 BQF786444:BQF786457 BGJ786444:BGJ786457 AWN786444:AWN786457 AMR786444:AMR786457 ACV786444:ACV786457 SZ786444:SZ786457 JD786444:JD786457 H786444:H786457 WVP720908:WVP720921 WLT720908:WLT720921 WBX720908:WBX720921 VSB720908:VSB720921 VIF720908:VIF720921 UYJ720908:UYJ720921 UON720908:UON720921 UER720908:UER720921 TUV720908:TUV720921 TKZ720908:TKZ720921 TBD720908:TBD720921 SRH720908:SRH720921 SHL720908:SHL720921 RXP720908:RXP720921 RNT720908:RNT720921 RDX720908:RDX720921 QUB720908:QUB720921 QKF720908:QKF720921 QAJ720908:QAJ720921 PQN720908:PQN720921 PGR720908:PGR720921 OWV720908:OWV720921 OMZ720908:OMZ720921 ODD720908:ODD720921 NTH720908:NTH720921 NJL720908:NJL720921 MZP720908:MZP720921 MPT720908:MPT720921 MFX720908:MFX720921 LWB720908:LWB720921 LMF720908:LMF720921 LCJ720908:LCJ720921 KSN720908:KSN720921 KIR720908:KIR720921 JYV720908:JYV720921 JOZ720908:JOZ720921 JFD720908:JFD720921 IVH720908:IVH720921 ILL720908:ILL720921 IBP720908:IBP720921 HRT720908:HRT720921 HHX720908:HHX720921 GYB720908:GYB720921 GOF720908:GOF720921 GEJ720908:GEJ720921 FUN720908:FUN720921 FKR720908:FKR720921 FAV720908:FAV720921 EQZ720908:EQZ720921 EHD720908:EHD720921 DXH720908:DXH720921 DNL720908:DNL720921 DDP720908:DDP720921 CTT720908:CTT720921 CJX720908:CJX720921 CAB720908:CAB720921 BQF720908:BQF720921 BGJ720908:BGJ720921 AWN720908:AWN720921 AMR720908:AMR720921 ACV720908:ACV720921 SZ720908:SZ720921 JD720908:JD720921 H720908:H720921 WVP655372:WVP655385 WLT655372:WLT655385 WBX655372:WBX655385 VSB655372:VSB655385 VIF655372:VIF655385 UYJ655372:UYJ655385 UON655372:UON655385 UER655372:UER655385 TUV655372:TUV655385 TKZ655372:TKZ655385 TBD655372:TBD655385 SRH655372:SRH655385 SHL655372:SHL655385 RXP655372:RXP655385 RNT655372:RNT655385 RDX655372:RDX655385 QUB655372:QUB655385 QKF655372:QKF655385 QAJ655372:QAJ655385 PQN655372:PQN655385 PGR655372:PGR655385 OWV655372:OWV655385 OMZ655372:OMZ655385 ODD655372:ODD655385 NTH655372:NTH655385 NJL655372:NJL655385 MZP655372:MZP655385 MPT655372:MPT655385 MFX655372:MFX655385 LWB655372:LWB655385 LMF655372:LMF655385 LCJ655372:LCJ655385 KSN655372:KSN655385 KIR655372:KIR655385 JYV655372:JYV655385 JOZ655372:JOZ655385 JFD655372:JFD655385 IVH655372:IVH655385 ILL655372:ILL655385 IBP655372:IBP655385 HRT655372:HRT655385 HHX655372:HHX655385 GYB655372:GYB655385 GOF655372:GOF655385 GEJ655372:GEJ655385 FUN655372:FUN655385 FKR655372:FKR655385 FAV655372:FAV655385 EQZ655372:EQZ655385 EHD655372:EHD655385 DXH655372:DXH655385 DNL655372:DNL655385 DDP655372:DDP655385 CTT655372:CTT655385 CJX655372:CJX655385 CAB655372:CAB655385 BQF655372:BQF655385 BGJ655372:BGJ655385 AWN655372:AWN655385 AMR655372:AMR655385 ACV655372:ACV655385 SZ655372:SZ655385 JD655372:JD655385 H655372:H655385 WVP589836:WVP589849 WLT589836:WLT589849 WBX589836:WBX589849 VSB589836:VSB589849 VIF589836:VIF589849 UYJ589836:UYJ589849 UON589836:UON589849 UER589836:UER589849 TUV589836:TUV589849 TKZ589836:TKZ589849 TBD589836:TBD589849 SRH589836:SRH589849 SHL589836:SHL589849 RXP589836:RXP589849 RNT589836:RNT589849 RDX589836:RDX589849 QUB589836:QUB589849 QKF589836:QKF589849 QAJ589836:QAJ589849 PQN589836:PQN589849 PGR589836:PGR589849 OWV589836:OWV589849 OMZ589836:OMZ589849 ODD589836:ODD589849 NTH589836:NTH589849 NJL589836:NJL589849 MZP589836:MZP589849 MPT589836:MPT589849 MFX589836:MFX589849 LWB589836:LWB589849 LMF589836:LMF589849 LCJ589836:LCJ589849 KSN589836:KSN589849 KIR589836:KIR589849 JYV589836:JYV589849 JOZ589836:JOZ589849 JFD589836:JFD589849 IVH589836:IVH589849 ILL589836:ILL589849 IBP589836:IBP589849 HRT589836:HRT589849 HHX589836:HHX589849 GYB589836:GYB589849 GOF589836:GOF589849 GEJ589836:GEJ589849 FUN589836:FUN589849 FKR589836:FKR589849 FAV589836:FAV589849 EQZ589836:EQZ589849 EHD589836:EHD589849 DXH589836:DXH589849 DNL589836:DNL589849 DDP589836:DDP589849 CTT589836:CTT589849 CJX589836:CJX589849 CAB589836:CAB589849 BQF589836:BQF589849 BGJ589836:BGJ589849 AWN589836:AWN589849 AMR589836:AMR589849 ACV589836:ACV589849 SZ589836:SZ589849 JD589836:JD589849 H589836:H589849 WVP524300:WVP524313 WLT524300:WLT524313 WBX524300:WBX524313 VSB524300:VSB524313 VIF524300:VIF524313 UYJ524300:UYJ524313 UON524300:UON524313 UER524300:UER524313 TUV524300:TUV524313 TKZ524300:TKZ524313 TBD524300:TBD524313 SRH524300:SRH524313 SHL524300:SHL524313 RXP524300:RXP524313 RNT524300:RNT524313 RDX524300:RDX524313 QUB524300:QUB524313 QKF524300:QKF524313 QAJ524300:QAJ524313 PQN524300:PQN524313 PGR524300:PGR524313 OWV524300:OWV524313 OMZ524300:OMZ524313 ODD524300:ODD524313 NTH524300:NTH524313 NJL524300:NJL524313 MZP524300:MZP524313 MPT524300:MPT524313 MFX524300:MFX524313 LWB524300:LWB524313 LMF524300:LMF524313 LCJ524300:LCJ524313 KSN524300:KSN524313 KIR524300:KIR524313 JYV524300:JYV524313 JOZ524300:JOZ524313 JFD524300:JFD524313 IVH524300:IVH524313 ILL524300:ILL524313 IBP524300:IBP524313 HRT524300:HRT524313 HHX524300:HHX524313 GYB524300:GYB524313 GOF524300:GOF524313 GEJ524300:GEJ524313 FUN524300:FUN524313 FKR524300:FKR524313 FAV524300:FAV524313 EQZ524300:EQZ524313 EHD524300:EHD524313 DXH524300:DXH524313 DNL524300:DNL524313 DDP524300:DDP524313 CTT524300:CTT524313 CJX524300:CJX524313 CAB524300:CAB524313 BQF524300:BQF524313 BGJ524300:BGJ524313 AWN524300:AWN524313 AMR524300:AMR524313 ACV524300:ACV524313 SZ524300:SZ524313 JD524300:JD524313 H524300:H524313 WVP458764:WVP458777 WLT458764:WLT458777 WBX458764:WBX458777 VSB458764:VSB458777 VIF458764:VIF458777 UYJ458764:UYJ458777 UON458764:UON458777 UER458764:UER458777 TUV458764:TUV458777 TKZ458764:TKZ458777 TBD458764:TBD458777 SRH458764:SRH458777 SHL458764:SHL458777 RXP458764:RXP458777 RNT458764:RNT458777 RDX458764:RDX458777 QUB458764:QUB458777 QKF458764:QKF458777 QAJ458764:QAJ458777 PQN458764:PQN458777 PGR458764:PGR458777 OWV458764:OWV458777 OMZ458764:OMZ458777 ODD458764:ODD458777 NTH458764:NTH458777 NJL458764:NJL458777 MZP458764:MZP458777 MPT458764:MPT458777 MFX458764:MFX458777 LWB458764:LWB458777 LMF458764:LMF458777 LCJ458764:LCJ458777 KSN458764:KSN458777 KIR458764:KIR458777 JYV458764:JYV458777 JOZ458764:JOZ458777 JFD458764:JFD458777 IVH458764:IVH458777 ILL458764:ILL458777 IBP458764:IBP458777 HRT458764:HRT458777 HHX458764:HHX458777 GYB458764:GYB458777 GOF458764:GOF458777 GEJ458764:GEJ458777 FUN458764:FUN458777 FKR458764:FKR458777 FAV458764:FAV458777 EQZ458764:EQZ458777 EHD458764:EHD458777 DXH458764:DXH458777 DNL458764:DNL458777 DDP458764:DDP458777 CTT458764:CTT458777 CJX458764:CJX458777 CAB458764:CAB458777 BQF458764:BQF458777 BGJ458764:BGJ458777 AWN458764:AWN458777 AMR458764:AMR458777 ACV458764:ACV458777 SZ458764:SZ458777 JD458764:JD458777 H458764:H458777 WVP393228:WVP393241 WLT393228:WLT393241 WBX393228:WBX393241 VSB393228:VSB393241 VIF393228:VIF393241 UYJ393228:UYJ393241 UON393228:UON393241 UER393228:UER393241 TUV393228:TUV393241 TKZ393228:TKZ393241 TBD393228:TBD393241 SRH393228:SRH393241 SHL393228:SHL393241 RXP393228:RXP393241 RNT393228:RNT393241 RDX393228:RDX393241 QUB393228:QUB393241 QKF393228:QKF393241 QAJ393228:QAJ393241 PQN393228:PQN393241 PGR393228:PGR393241 OWV393228:OWV393241 OMZ393228:OMZ393241 ODD393228:ODD393241 NTH393228:NTH393241 NJL393228:NJL393241 MZP393228:MZP393241 MPT393228:MPT393241 MFX393228:MFX393241 LWB393228:LWB393241 LMF393228:LMF393241 LCJ393228:LCJ393241 KSN393228:KSN393241 KIR393228:KIR393241 JYV393228:JYV393241 JOZ393228:JOZ393241 JFD393228:JFD393241 IVH393228:IVH393241 ILL393228:ILL393241 IBP393228:IBP393241 HRT393228:HRT393241 HHX393228:HHX393241 GYB393228:GYB393241 GOF393228:GOF393241 GEJ393228:GEJ393241 FUN393228:FUN393241 FKR393228:FKR393241 FAV393228:FAV393241 EQZ393228:EQZ393241 EHD393228:EHD393241 DXH393228:DXH393241 DNL393228:DNL393241 DDP393228:DDP393241 CTT393228:CTT393241 CJX393228:CJX393241 CAB393228:CAB393241 BQF393228:BQF393241 BGJ393228:BGJ393241 AWN393228:AWN393241 AMR393228:AMR393241 ACV393228:ACV393241 SZ393228:SZ393241 JD393228:JD393241 H393228:H393241 WVP327692:WVP327705 WLT327692:WLT327705 WBX327692:WBX327705 VSB327692:VSB327705 VIF327692:VIF327705 UYJ327692:UYJ327705 UON327692:UON327705 UER327692:UER327705 TUV327692:TUV327705 TKZ327692:TKZ327705 TBD327692:TBD327705 SRH327692:SRH327705 SHL327692:SHL327705 RXP327692:RXP327705 RNT327692:RNT327705 RDX327692:RDX327705 QUB327692:QUB327705 QKF327692:QKF327705 QAJ327692:QAJ327705 PQN327692:PQN327705 PGR327692:PGR327705 OWV327692:OWV327705 OMZ327692:OMZ327705 ODD327692:ODD327705 NTH327692:NTH327705 NJL327692:NJL327705 MZP327692:MZP327705 MPT327692:MPT327705 MFX327692:MFX327705 LWB327692:LWB327705 LMF327692:LMF327705 LCJ327692:LCJ327705 KSN327692:KSN327705 KIR327692:KIR327705 JYV327692:JYV327705 JOZ327692:JOZ327705 JFD327692:JFD327705 IVH327692:IVH327705 ILL327692:ILL327705 IBP327692:IBP327705 HRT327692:HRT327705 HHX327692:HHX327705 GYB327692:GYB327705 GOF327692:GOF327705 GEJ327692:GEJ327705 FUN327692:FUN327705 FKR327692:FKR327705 FAV327692:FAV327705 EQZ327692:EQZ327705 EHD327692:EHD327705 DXH327692:DXH327705 DNL327692:DNL327705 DDP327692:DDP327705 CTT327692:CTT327705 CJX327692:CJX327705 CAB327692:CAB327705 BQF327692:BQF327705 BGJ327692:BGJ327705 AWN327692:AWN327705 AMR327692:AMR327705 ACV327692:ACV327705 SZ327692:SZ327705 JD327692:JD327705 H327692:H327705 WVP262156:WVP262169 WLT262156:WLT262169 WBX262156:WBX262169 VSB262156:VSB262169 VIF262156:VIF262169 UYJ262156:UYJ262169 UON262156:UON262169 UER262156:UER262169 TUV262156:TUV262169 TKZ262156:TKZ262169 TBD262156:TBD262169 SRH262156:SRH262169 SHL262156:SHL262169 RXP262156:RXP262169 RNT262156:RNT262169 RDX262156:RDX262169 QUB262156:QUB262169 QKF262156:QKF262169 QAJ262156:QAJ262169 PQN262156:PQN262169 PGR262156:PGR262169 OWV262156:OWV262169 OMZ262156:OMZ262169 ODD262156:ODD262169 NTH262156:NTH262169 NJL262156:NJL262169 MZP262156:MZP262169 MPT262156:MPT262169 MFX262156:MFX262169 LWB262156:LWB262169 LMF262156:LMF262169 LCJ262156:LCJ262169 KSN262156:KSN262169 KIR262156:KIR262169 JYV262156:JYV262169 JOZ262156:JOZ262169 JFD262156:JFD262169 IVH262156:IVH262169 ILL262156:ILL262169 IBP262156:IBP262169 HRT262156:HRT262169 HHX262156:HHX262169 GYB262156:GYB262169 GOF262156:GOF262169 GEJ262156:GEJ262169 FUN262156:FUN262169 FKR262156:FKR262169 FAV262156:FAV262169 EQZ262156:EQZ262169 EHD262156:EHD262169 DXH262156:DXH262169 DNL262156:DNL262169 DDP262156:DDP262169 CTT262156:CTT262169 CJX262156:CJX262169 CAB262156:CAB262169 BQF262156:BQF262169 BGJ262156:BGJ262169 AWN262156:AWN262169 AMR262156:AMR262169 ACV262156:ACV262169 SZ262156:SZ262169 JD262156:JD262169 H262156:H262169 WVP196620:WVP196633 WLT196620:WLT196633 WBX196620:WBX196633 VSB196620:VSB196633 VIF196620:VIF196633 UYJ196620:UYJ196633 UON196620:UON196633 UER196620:UER196633 TUV196620:TUV196633 TKZ196620:TKZ196633 TBD196620:TBD196633 SRH196620:SRH196633 SHL196620:SHL196633 RXP196620:RXP196633 RNT196620:RNT196633 RDX196620:RDX196633 QUB196620:QUB196633 QKF196620:QKF196633 QAJ196620:QAJ196633 PQN196620:PQN196633 PGR196620:PGR196633 OWV196620:OWV196633 OMZ196620:OMZ196633 ODD196620:ODD196633 NTH196620:NTH196633 NJL196620:NJL196633 MZP196620:MZP196633 MPT196620:MPT196633 MFX196620:MFX196633 LWB196620:LWB196633 LMF196620:LMF196633 LCJ196620:LCJ196633 KSN196620:KSN196633 KIR196620:KIR196633 JYV196620:JYV196633 JOZ196620:JOZ196633 JFD196620:JFD196633 IVH196620:IVH196633 ILL196620:ILL196633 IBP196620:IBP196633 HRT196620:HRT196633 HHX196620:HHX196633 GYB196620:GYB196633 GOF196620:GOF196633 GEJ196620:GEJ196633 FUN196620:FUN196633 FKR196620:FKR196633 FAV196620:FAV196633 EQZ196620:EQZ196633 EHD196620:EHD196633 DXH196620:DXH196633 DNL196620:DNL196633 DDP196620:DDP196633 CTT196620:CTT196633 CJX196620:CJX196633 CAB196620:CAB196633 BQF196620:BQF196633 BGJ196620:BGJ196633 AWN196620:AWN196633 AMR196620:AMR196633 ACV196620:ACV196633 SZ196620:SZ196633 JD196620:JD196633 H196620:H196633 WVP131084:WVP131097 WLT131084:WLT131097 WBX131084:WBX131097 VSB131084:VSB131097 VIF131084:VIF131097 UYJ131084:UYJ131097 UON131084:UON131097 UER131084:UER131097 TUV131084:TUV131097 TKZ131084:TKZ131097 TBD131084:TBD131097 SRH131084:SRH131097 SHL131084:SHL131097 RXP131084:RXP131097 RNT131084:RNT131097 RDX131084:RDX131097 QUB131084:QUB131097 QKF131084:QKF131097 QAJ131084:QAJ131097 PQN131084:PQN131097 PGR131084:PGR131097 OWV131084:OWV131097 OMZ131084:OMZ131097 ODD131084:ODD131097 NTH131084:NTH131097 NJL131084:NJL131097 MZP131084:MZP131097 MPT131084:MPT131097 MFX131084:MFX131097 LWB131084:LWB131097 LMF131084:LMF131097 LCJ131084:LCJ131097 KSN131084:KSN131097 KIR131084:KIR131097 JYV131084:JYV131097 JOZ131084:JOZ131097 JFD131084:JFD131097 IVH131084:IVH131097 ILL131084:ILL131097 IBP131084:IBP131097 HRT131084:HRT131097 HHX131084:HHX131097 GYB131084:GYB131097 GOF131084:GOF131097 GEJ131084:GEJ131097 FUN131084:FUN131097 FKR131084:FKR131097 FAV131084:FAV131097 EQZ131084:EQZ131097 EHD131084:EHD131097 DXH131084:DXH131097 DNL131084:DNL131097 DDP131084:DDP131097 CTT131084:CTT131097 CJX131084:CJX131097 CAB131084:CAB131097 BQF131084:BQF131097 BGJ131084:BGJ131097 AWN131084:AWN131097 AMR131084:AMR131097 ACV131084:ACV131097 SZ131084:SZ131097 JD131084:JD131097 H131084:H131097 WVP65548:WVP65561 WLT65548:WLT65561 WBX65548:WBX65561 VSB65548:VSB65561 VIF65548:VIF65561 UYJ65548:UYJ65561 UON65548:UON65561 UER65548:UER65561 TUV65548:TUV65561 TKZ65548:TKZ65561 TBD65548:TBD65561 SRH65548:SRH65561 SHL65548:SHL65561 RXP65548:RXP65561 RNT65548:RNT65561 RDX65548:RDX65561 QUB65548:QUB65561 QKF65548:QKF65561 QAJ65548:QAJ65561 PQN65548:PQN65561 PGR65548:PGR65561 OWV65548:OWV65561 OMZ65548:OMZ65561 ODD65548:ODD65561 NTH65548:NTH65561 NJL65548:NJL65561 MZP65548:MZP65561 MPT65548:MPT65561 MFX65548:MFX65561 LWB65548:LWB65561 LMF65548:LMF65561 LCJ65548:LCJ65561 KSN65548:KSN65561 KIR65548:KIR65561 JYV65548:JYV65561 JOZ65548:JOZ65561 JFD65548:JFD65561 IVH65548:IVH65561 ILL65548:ILL65561 IBP65548:IBP65561 HRT65548:HRT65561 HHX65548:HHX65561 GYB65548:GYB65561 GOF65548:GOF65561 GEJ65548:GEJ65561 FUN65548:FUN65561 FKR65548:FKR65561 FAV65548:FAV65561 EQZ65548:EQZ65561 EHD65548:EHD65561 DXH65548:DXH65561 DNL65548:DNL65561 DDP65548:DDP65561 CTT65548:CTT65561 CJX65548:CJX65561 CAB65548:CAB65561 BQF65548:BQF65561 BGJ65548:BGJ65561 AWN65548:AWN65561 AMR65548:AMR65561 ACV65548:ACV65561 SZ65548:SZ65561 JD65548:JD65561 H65548:H65561 WVP983052:WVP983065 JD5:JD29 SZ5:SZ29 ACV5:ACV29 AMR5:AMR29 AWN5:AWN29 BGJ5:BGJ29 BQF5:BQF29 CAB5:CAB29 CJX5:CJX29 CTT5:CTT29 DDP5:DDP29 DNL5:DNL29 DXH5:DXH29 EHD5:EHD29 EQZ5:EQZ29 FAV5:FAV29 FKR5:FKR29 FUN5:FUN29 GEJ5:GEJ29 GOF5:GOF29 GYB5:GYB29 HHX5:HHX29 HRT5:HRT29 IBP5:IBP29 ILL5:ILL29 IVH5:IVH29 JFD5:JFD29 JOZ5:JOZ29 JYV5:JYV29 KIR5:KIR29 KSN5:KSN29 LCJ5:LCJ29 LMF5:LMF29 LWB5:LWB29 MFX5:MFX29 MPT5:MPT29 MZP5:MZP29 NJL5:NJL29 NTH5:NTH29 ODD5:ODD29 OMZ5:OMZ29 OWV5:OWV29 PGR5:PGR29 PQN5:PQN29 QAJ5:QAJ29 QKF5:QKF29 QUB5:QUB29 RDX5:RDX29 RNT5:RNT29 RXP5:RXP29 SHL5:SHL29 SRH5:SRH29 TBD5:TBD29 TKZ5:TKZ29 TUV5:TUV29 UER5:UER29 UON5:UON29 UYJ5:UYJ29 VIF5:VIF29 VSB5:VSB29 WBX5:WBX29 WLT5:WLT29 WVP5:WVP29" xr:uid="{00000000-0002-0000-0500-000002000000}">
      <formula1>"移乗介護,移動支援,排泄支援,見守り・コミュニケーション,入浴支援"</formula1>
    </dataValidation>
    <dataValidation type="list" allowBlank="1" showInputMessage="1" showErrorMessage="1" sqref="H6" xr:uid="{E057AB7E-6A61-4496-B634-80D571059AB8}">
      <formula1>INDIRECT($C5)</formula1>
    </dataValidation>
    <dataValidation type="list" allowBlank="1" showInputMessage="1" showErrorMessage="1" sqref="H7" xr:uid="{77C16EC2-DD8E-4A86-8719-B91588CD62C4}">
      <formula1>INDIRECT($C5)</formula1>
    </dataValidation>
    <dataValidation type="list" allowBlank="1" showInputMessage="1" showErrorMessage="1" sqref="H8" xr:uid="{1C769EF3-1128-459F-8A7D-95B9C81D5AB5}">
      <formula1>INDIRECT($C5)</formula1>
    </dataValidation>
    <dataValidation type="list" allowBlank="1" showInputMessage="1" showErrorMessage="1" sqref="H9:H12" xr:uid="{3AE7EBB7-9E1D-4771-839B-80B999986007}">
      <formula1>INDIRECT($C5)</formula1>
    </dataValidation>
  </dataValidations>
  <printOptions horizontalCentered="1"/>
  <pageMargins left="0.19685039370078741" right="0.19685039370078741" top="0.39370078740157483" bottom="0.39370078740157483" header="0.51181102362204722" footer="0.51181102362204722"/>
  <pageSetup paperSize="9" scale="32"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8DFC0-1223-4C12-A89A-486A27B7E16B}">
  <dimension ref="A1:Z129"/>
  <sheetViews>
    <sheetView showGridLines="0" view="pageBreakPreview" topLeftCell="A22" zoomScale="85" zoomScaleNormal="32" zoomScaleSheetLayoutView="85" workbookViewId="0">
      <selection activeCell="E28" sqref="E28:G28"/>
    </sheetView>
  </sheetViews>
  <sheetFormatPr defaultColWidth="8.77734375" defaultRowHeight="13.2" x14ac:dyDescent="0.2"/>
  <cols>
    <col min="1" max="1" width="3.33203125" customWidth="1"/>
    <col min="2" max="2" width="12.77734375" customWidth="1"/>
    <col min="3" max="3" width="27.33203125" customWidth="1"/>
    <col min="4" max="4" width="16" customWidth="1"/>
    <col min="5" max="5" width="14.33203125" customWidth="1"/>
    <col min="6" max="7" width="10.5546875" customWidth="1"/>
    <col min="8" max="8" width="7.109375" customWidth="1"/>
    <col min="9" max="10" width="12.6640625" customWidth="1"/>
    <col min="11" max="11" width="12.21875" customWidth="1"/>
    <col min="12" max="12" width="8.77734375" customWidth="1"/>
    <col min="13" max="13" width="18.109375" customWidth="1"/>
    <col min="14" max="14" width="2.21875" customWidth="1"/>
    <col min="15" max="15" width="15" customWidth="1"/>
    <col min="16" max="16" width="2.21875" customWidth="1"/>
    <col min="17" max="17" width="8.77734375" customWidth="1"/>
    <col min="18" max="18" width="8.77734375" hidden="1" customWidth="1"/>
    <col min="19" max="19" width="8.77734375" customWidth="1"/>
  </cols>
  <sheetData>
    <row r="1" spans="1:13" ht="16.2" x14ac:dyDescent="0.2">
      <c r="A1" s="7" t="s">
        <v>224</v>
      </c>
      <c r="B1" s="12"/>
      <c r="C1" s="12"/>
    </row>
    <row r="2" spans="1:13" ht="58.5" customHeight="1" x14ac:dyDescent="0.2">
      <c r="B2" s="423" t="s">
        <v>223</v>
      </c>
      <c r="C2" s="423"/>
      <c r="D2" s="423"/>
      <c r="E2" s="423"/>
      <c r="F2" s="423"/>
      <c r="G2" s="423"/>
      <c r="H2" s="423"/>
      <c r="I2" s="423"/>
      <c r="J2" s="423"/>
      <c r="K2" s="423"/>
      <c r="L2" s="423"/>
      <c r="M2" s="423"/>
    </row>
    <row r="3" spans="1:13" ht="23.1" customHeight="1" x14ac:dyDescent="0.2">
      <c r="B3" s="198"/>
      <c r="C3" s="198"/>
      <c r="D3" s="198"/>
      <c r="E3" s="198"/>
      <c r="F3" s="198"/>
      <c r="G3" s="198"/>
      <c r="H3" s="198"/>
      <c r="I3" s="198"/>
      <c r="J3" s="198"/>
      <c r="K3" s="198"/>
      <c r="L3" s="198"/>
      <c r="M3" s="198"/>
    </row>
    <row r="4" spans="1:13" ht="19.2" x14ac:dyDescent="0.2">
      <c r="B4" s="272"/>
      <c r="C4" s="272"/>
      <c r="D4" s="272"/>
      <c r="E4" s="272"/>
      <c r="F4" s="272"/>
      <c r="G4" s="272"/>
      <c r="H4" s="272"/>
      <c r="I4" s="272"/>
      <c r="J4" s="272"/>
      <c r="K4" s="271"/>
      <c r="L4" s="491"/>
      <c r="M4" s="491"/>
    </row>
    <row r="5" spans="1:13" ht="15" thickBot="1" x14ac:dyDescent="0.25">
      <c r="B5" s="13" t="s">
        <v>41</v>
      </c>
      <c r="C5" s="13"/>
    </row>
    <row r="6" spans="1:13" ht="24.9" customHeight="1" x14ac:dyDescent="0.2">
      <c r="B6" s="492" t="s">
        <v>42</v>
      </c>
      <c r="C6" s="493"/>
      <c r="D6" s="494"/>
      <c r="E6" s="495"/>
      <c r="F6" s="495"/>
      <c r="G6" s="495"/>
      <c r="H6" s="495"/>
      <c r="I6" s="495"/>
      <c r="J6" s="495"/>
      <c r="K6" s="495"/>
      <c r="L6" s="495"/>
      <c r="M6" s="496"/>
    </row>
    <row r="7" spans="1:13" ht="30" customHeight="1" x14ac:dyDescent="0.2">
      <c r="B7" s="497" t="s">
        <v>43</v>
      </c>
      <c r="C7" s="498"/>
      <c r="D7" s="499"/>
      <c r="E7" s="500"/>
      <c r="F7" s="500"/>
      <c r="G7" s="500"/>
      <c r="H7" s="500"/>
      <c r="I7" s="500"/>
      <c r="J7" s="500"/>
      <c r="K7" s="500"/>
      <c r="L7" s="500"/>
      <c r="M7" s="501"/>
    </row>
    <row r="8" spans="1:13" ht="24.9" customHeight="1" x14ac:dyDescent="0.2">
      <c r="B8" s="502" t="s">
        <v>42</v>
      </c>
      <c r="C8" s="503"/>
      <c r="D8" s="504"/>
      <c r="E8" s="505"/>
      <c r="F8" s="505"/>
      <c r="G8" s="505"/>
      <c r="H8" s="505"/>
      <c r="I8" s="505"/>
      <c r="J8" s="505"/>
      <c r="K8" s="505"/>
      <c r="L8" s="505"/>
      <c r="M8" s="506"/>
    </row>
    <row r="9" spans="1:13" ht="30" customHeight="1" x14ac:dyDescent="0.2">
      <c r="B9" s="497" t="s">
        <v>44</v>
      </c>
      <c r="C9" s="498"/>
      <c r="D9" s="306"/>
      <c r="E9" s="507"/>
      <c r="F9" s="507"/>
      <c r="G9" s="507"/>
      <c r="H9" s="507"/>
      <c r="I9" s="507"/>
      <c r="J9" s="507"/>
      <c r="K9" s="507"/>
      <c r="L9" s="507"/>
      <c r="M9" s="508"/>
    </row>
    <row r="10" spans="1:13" ht="24.9" customHeight="1" x14ac:dyDescent="0.2">
      <c r="B10" s="270" t="s">
        <v>222</v>
      </c>
      <c r="C10" s="269"/>
      <c r="D10" s="269"/>
      <c r="E10" s="269"/>
      <c r="F10" s="269"/>
      <c r="G10" s="269"/>
      <c r="H10" s="269"/>
      <c r="I10" s="269"/>
      <c r="J10" s="269"/>
      <c r="K10" s="269"/>
      <c r="L10" s="269"/>
      <c r="M10" s="268"/>
    </row>
    <row r="11" spans="1:13" ht="30" customHeight="1" x14ac:dyDescent="0.2">
      <c r="B11" s="313"/>
      <c r="C11" s="314"/>
      <c r="D11" s="314"/>
      <c r="E11" s="314"/>
      <c r="F11" s="314"/>
      <c r="G11" s="314"/>
      <c r="H11" s="314"/>
      <c r="I11" s="314"/>
      <c r="J11" s="314"/>
      <c r="K11" s="314"/>
      <c r="L11" s="314"/>
      <c r="M11" s="315"/>
    </row>
    <row r="12" spans="1:13" ht="24.9" customHeight="1" x14ac:dyDescent="0.2">
      <c r="B12" s="267" t="s">
        <v>221</v>
      </c>
      <c r="C12" s="266"/>
      <c r="D12" s="266"/>
      <c r="E12" s="266"/>
      <c r="F12" s="266"/>
      <c r="G12" s="266"/>
      <c r="H12" s="266"/>
      <c r="I12" s="266"/>
      <c r="J12" s="266"/>
      <c r="K12" s="266"/>
      <c r="L12" s="266"/>
      <c r="M12" s="265"/>
    </row>
    <row r="13" spans="1:13" ht="30" customHeight="1" x14ac:dyDescent="0.2">
      <c r="B13" s="319"/>
      <c r="C13" s="320"/>
      <c r="D13" s="320"/>
      <c r="E13" s="320"/>
      <c r="F13" s="320"/>
      <c r="G13" s="320"/>
      <c r="H13" s="320"/>
      <c r="I13" s="320"/>
      <c r="J13" s="320"/>
      <c r="K13" s="320"/>
      <c r="L13" s="320"/>
      <c r="M13" s="321"/>
    </row>
    <row r="14" spans="1:13" ht="24.9" customHeight="1" x14ac:dyDescent="0.2">
      <c r="B14" s="267" t="s">
        <v>220</v>
      </c>
      <c r="C14" s="267"/>
      <c r="D14" s="266"/>
      <c r="E14" s="266"/>
      <c r="F14" s="266"/>
      <c r="G14" s="266"/>
      <c r="H14" s="266"/>
      <c r="I14" s="266"/>
      <c r="J14" s="266"/>
      <c r="K14" s="266"/>
      <c r="L14" s="266"/>
      <c r="M14" s="265"/>
    </row>
    <row r="15" spans="1:13" ht="30" customHeight="1" thickBot="1" x14ac:dyDescent="0.25">
      <c r="B15" s="17" t="s">
        <v>47</v>
      </c>
      <c r="C15" s="484"/>
      <c r="D15" s="485"/>
      <c r="E15" s="322" t="s">
        <v>48</v>
      </c>
      <c r="F15" s="486"/>
      <c r="G15" s="486"/>
      <c r="H15" s="323"/>
      <c r="I15" s="487"/>
      <c r="J15" s="487"/>
      <c r="K15" s="487"/>
      <c r="L15" s="487"/>
      <c r="M15" s="488"/>
    </row>
    <row r="16" spans="1:13" ht="9.75" customHeight="1" x14ac:dyDescent="0.2">
      <c r="B16" s="264"/>
      <c r="C16" s="264"/>
      <c r="D16" s="107"/>
      <c r="E16" s="264"/>
      <c r="F16" s="264"/>
      <c r="G16" s="264"/>
      <c r="H16" s="264"/>
      <c r="I16" s="107"/>
      <c r="J16" s="107"/>
      <c r="K16" s="107"/>
      <c r="L16" s="107"/>
      <c r="M16" s="107"/>
    </row>
    <row r="17" spans="2:13" s="244" customFormat="1" ht="18" customHeight="1" x14ac:dyDescent="0.2">
      <c r="B17" s="263" t="s">
        <v>219</v>
      </c>
      <c r="C17" s="263"/>
      <c r="D17" s="262"/>
      <c r="E17" s="262"/>
      <c r="F17" s="262"/>
      <c r="G17" s="262"/>
      <c r="H17" s="262"/>
      <c r="I17" s="262"/>
      <c r="J17" s="262"/>
      <c r="K17" s="262"/>
      <c r="L17" s="262"/>
      <c r="M17" s="259"/>
    </row>
    <row r="18" spans="2:13" s="244" customFormat="1" ht="30.75" customHeight="1" x14ac:dyDescent="0.2">
      <c r="B18" s="261" t="s">
        <v>218</v>
      </c>
      <c r="C18" s="260"/>
      <c r="D18" s="259"/>
      <c r="E18" s="259"/>
      <c r="F18" s="259"/>
      <c r="G18" s="259"/>
      <c r="H18" s="259"/>
      <c r="I18" s="259"/>
      <c r="J18" s="260"/>
      <c r="K18" s="260"/>
      <c r="L18" s="259"/>
      <c r="M18" s="259"/>
    </row>
    <row r="19" spans="2:13" s="244" customFormat="1" ht="30.75" customHeight="1" x14ac:dyDescent="0.2">
      <c r="B19" s="261" t="s">
        <v>217</v>
      </c>
      <c r="C19" s="261"/>
      <c r="J19" s="261"/>
      <c r="K19" s="261"/>
    </row>
    <row r="20" spans="2:13" s="244" customFormat="1" ht="33.75" customHeight="1" x14ac:dyDescent="0.2">
      <c r="B20" s="489" t="s">
        <v>216</v>
      </c>
      <c r="C20" s="489"/>
      <c r="D20" s="490"/>
      <c r="E20" s="490"/>
      <c r="F20" s="490"/>
      <c r="G20" s="490"/>
      <c r="H20" s="490"/>
      <c r="I20" s="490"/>
      <c r="J20" s="490"/>
      <c r="K20" s="490"/>
      <c r="L20" s="490"/>
      <c r="M20" s="490"/>
    </row>
    <row r="21" spans="2:13" s="244" customFormat="1" ht="30.75" customHeight="1" x14ac:dyDescent="0.2">
      <c r="B21" s="261" t="s">
        <v>215</v>
      </c>
      <c r="C21" s="261"/>
      <c r="J21" s="261"/>
      <c r="K21" s="261"/>
    </row>
    <row r="22" spans="2:13" s="244" customFormat="1" ht="30.75" customHeight="1" x14ac:dyDescent="0.2">
      <c r="B22" s="260" t="s">
        <v>214</v>
      </c>
      <c r="C22" s="260"/>
      <c r="D22" s="259"/>
      <c r="E22" s="259"/>
      <c r="F22" s="259"/>
      <c r="G22" s="259"/>
      <c r="H22" s="259"/>
      <c r="I22" s="259"/>
      <c r="J22" s="260"/>
      <c r="K22" s="260"/>
      <c r="L22" s="259"/>
      <c r="M22" s="259"/>
    </row>
    <row r="23" spans="2:13" s="6" customFormat="1" ht="33" customHeight="1" thickBot="1" x14ac:dyDescent="0.25">
      <c r="B23" s="13" t="s">
        <v>53</v>
      </c>
      <c r="D23"/>
      <c r="E23"/>
      <c r="F23"/>
      <c r="G23"/>
      <c r="H23"/>
      <c r="I23"/>
      <c r="J23"/>
      <c r="K23"/>
      <c r="L23"/>
    </row>
    <row r="24" spans="2:13" s="6" customFormat="1" ht="33" customHeight="1" thickBot="1" x14ac:dyDescent="0.25">
      <c r="B24" t="s">
        <v>213</v>
      </c>
      <c r="D24"/>
      <c r="E24" s="327">
        <f>'様式第３号の２（パッケージ型導入支援積算内訳）'!E12</f>
        <v>0</v>
      </c>
      <c r="F24" s="328"/>
      <c r="G24" s="329"/>
      <c r="H24" t="s">
        <v>7</v>
      </c>
      <c r="I24"/>
      <c r="J24"/>
      <c r="K24"/>
      <c r="L24"/>
    </row>
    <row r="25" spans="2:13" s="6" customFormat="1" ht="25.5" customHeight="1" thickBot="1" x14ac:dyDescent="0.25">
      <c r="B25" t="s">
        <v>238</v>
      </c>
      <c r="D25"/>
      <c r="E25" s="258"/>
      <c r="F25" s="258"/>
      <c r="G25" s="258"/>
      <c r="H25" s="185"/>
      <c r="I25" s="185"/>
      <c r="J25"/>
      <c r="K25"/>
      <c r="L25"/>
    </row>
    <row r="26" spans="2:13" s="6" customFormat="1" ht="33" customHeight="1" thickBot="1" x14ac:dyDescent="0.25">
      <c r="B26" t="s">
        <v>168</v>
      </c>
      <c r="D26"/>
      <c r="E26" s="330">
        <f>IF('様式第３号の２（パッケージ型導入支援積算内訳）'!E12&gt;=10000000,10000000,'様式第３号の２（パッケージ型導入支援積算内訳）'!E12)</f>
        <v>0</v>
      </c>
      <c r="F26" s="331"/>
      <c r="G26" s="332"/>
      <c r="H26" t="s">
        <v>7</v>
      </c>
      <c r="I26" s="185"/>
      <c r="J26"/>
      <c r="K26"/>
      <c r="L26"/>
    </row>
    <row r="27" spans="2:13" s="6" customFormat="1" ht="25.5" customHeight="1" thickBot="1" x14ac:dyDescent="0.25">
      <c r="B27" s="19" t="s">
        <v>212</v>
      </c>
      <c r="D27"/>
      <c r="E27" s="185"/>
      <c r="F27" s="185"/>
      <c r="G27" s="185"/>
      <c r="H27" s="185"/>
      <c r="I27" s="185"/>
      <c r="J27"/>
      <c r="K27"/>
      <c r="L27"/>
    </row>
    <row r="28" spans="2:13" s="6" customFormat="1" ht="33" customHeight="1" thickBot="1" x14ac:dyDescent="0.25">
      <c r="B28" t="s">
        <v>56</v>
      </c>
      <c r="D28"/>
      <c r="E28" s="327">
        <f>ROUNDDOWN($E$26*3/4,-3)</f>
        <v>0</v>
      </c>
      <c r="F28" s="328"/>
      <c r="G28" s="329"/>
      <c r="H28" t="s">
        <v>7</v>
      </c>
      <c r="I28"/>
      <c r="J28"/>
      <c r="K28"/>
      <c r="L28"/>
    </row>
    <row r="29" spans="2:13" s="6" customFormat="1" ht="26.1" customHeight="1" thickBot="1" x14ac:dyDescent="0.25">
      <c r="B29" s="19" t="s">
        <v>58</v>
      </c>
      <c r="D29"/>
      <c r="E29" s="483"/>
      <c r="F29" s="483"/>
      <c r="G29" s="483"/>
      <c r="H29" s="185"/>
      <c r="I29" s="185"/>
      <c r="J29"/>
      <c r="K29"/>
      <c r="L29"/>
    </row>
    <row r="30" spans="2:13" s="6" customFormat="1" ht="33" customHeight="1" thickBot="1" x14ac:dyDescent="0.25">
      <c r="B30" s="256" t="s">
        <v>211</v>
      </c>
      <c r="C30" s="257"/>
      <c r="D30" s="256"/>
      <c r="E30" s="336">
        <f>ROUNDDOWN($E$26*1/2,-3)</f>
        <v>0</v>
      </c>
      <c r="F30" s="337"/>
      <c r="G30" s="338"/>
      <c r="H30" s="256" t="s">
        <v>7</v>
      </c>
      <c r="I30" s="256"/>
      <c r="J30"/>
      <c r="K30"/>
      <c r="L30"/>
    </row>
    <row r="31" spans="2:13" s="6" customFormat="1" ht="25.5" customHeight="1" x14ac:dyDescent="0.2">
      <c r="B31" s="256" t="s">
        <v>210</v>
      </c>
      <c r="C31" s="257"/>
      <c r="D31" s="256"/>
      <c r="E31" s="463"/>
      <c r="F31" s="463"/>
      <c r="G31" s="463"/>
      <c r="H31" s="186"/>
      <c r="I31" s="186"/>
      <c r="J31"/>
      <c r="K31"/>
      <c r="L31"/>
    </row>
    <row r="32" spans="2:13" ht="14.4" x14ac:dyDescent="0.2">
      <c r="B32" s="12"/>
      <c r="C32" s="12"/>
      <c r="D32" s="12"/>
      <c r="E32" s="12"/>
      <c r="F32" s="12"/>
      <c r="G32" s="12"/>
      <c r="H32" s="12"/>
      <c r="I32" s="12"/>
      <c r="J32" s="12"/>
      <c r="K32" s="12"/>
      <c r="L32" s="12"/>
      <c r="M32" s="12"/>
    </row>
    <row r="33" spans="2:18" ht="14.4" x14ac:dyDescent="0.2">
      <c r="B33" s="13" t="s">
        <v>50</v>
      </c>
      <c r="C33" s="13"/>
      <c r="D33" s="12"/>
      <c r="E33" s="12"/>
      <c r="F33" s="12"/>
      <c r="G33" s="12"/>
      <c r="H33" s="12"/>
      <c r="I33" s="12"/>
      <c r="J33" s="12"/>
      <c r="K33" s="12"/>
      <c r="L33" s="12"/>
      <c r="M33" s="12"/>
    </row>
    <row r="34" spans="2:18" ht="18" customHeight="1" x14ac:dyDescent="0.2">
      <c r="B34" t="s">
        <v>209</v>
      </c>
      <c r="C34" s="12"/>
      <c r="D34" s="12"/>
      <c r="E34" s="255"/>
      <c r="F34" s="255"/>
      <c r="G34" s="255"/>
      <c r="H34" s="255"/>
      <c r="I34" s="255"/>
      <c r="J34" s="255"/>
      <c r="K34" s="255"/>
      <c r="L34" s="12"/>
      <c r="M34" s="12"/>
    </row>
    <row r="35" spans="2:18" ht="18" customHeight="1" x14ac:dyDescent="0.2">
      <c r="B35" t="s">
        <v>208</v>
      </c>
      <c r="C35" s="12"/>
      <c r="D35" s="12"/>
      <c r="E35" s="255"/>
      <c r="F35" s="255"/>
      <c r="G35" s="255"/>
      <c r="H35" s="255"/>
      <c r="I35" s="255"/>
      <c r="J35" s="255"/>
      <c r="K35" s="255"/>
      <c r="L35" s="12"/>
      <c r="M35" s="12"/>
    </row>
    <row r="36" spans="2:18" ht="3" customHeight="1" x14ac:dyDescent="0.2">
      <c r="B36" s="12"/>
      <c r="C36" s="12"/>
      <c r="D36" s="12"/>
      <c r="E36" s="255"/>
      <c r="F36" s="255"/>
      <c r="G36" s="255"/>
      <c r="H36" s="255"/>
      <c r="I36" s="255"/>
      <c r="J36" s="255"/>
      <c r="K36" s="255"/>
      <c r="L36" s="12"/>
      <c r="M36" s="12"/>
    </row>
    <row r="37" spans="2:18" ht="18" customHeight="1" x14ac:dyDescent="0.2">
      <c r="B37" s="254" t="s">
        <v>207</v>
      </c>
      <c r="C37" t="s">
        <v>206</v>
      </c>
      <c r="D37" t="s">
        <v>61</v>
      </c>
      <c r="F37" t="s">
        <v>23</v>
      </c>
      <c r="G37" s="12"/>
      <c r="H37" s="12"/>
      <c r="I37" s="12"/>
      <c r="J37" s="12"/>
      <c r="K37" s="12"/>
      <c r="L37" s="12"/>
      <c r="M37" s="12"/>
      <c r="R37" t="b">
        <v>0</v>
      </c>
    </row>
    <row r="38" spans="2:18" ht="18" customHeight="1" x14ac:dyDescent="0.2">
      <c r="B38" s="12"/>
      <c r="C38" t="s">
        <v>205</v>
      </c>
      <c r="D38" t="s">
        <v>63</v>
      </c>
      <c r="E38" s="12"/>
      <c r="F38" t="s">
        <v>33</v>
      </c>
      <c r="G38" s="12"/>
      <c r="H38" s="12"/>
      <c r="I38" t="s">
        <v>116</v>
      </c>
      <c r="J38" s="12"/>
      <c r="K38" s="12"/>
      <c r="L38" s="12"/>
      <c r="M38" s="12"/>
      <c r="R38" t="b">
        <v>0</v>
      </c>
    </row>
    <row r="39" spans="2:18" ht="11.25" customHeight="1" x14ac:dyDescent="0.2">
      <c r="B39" s="12"/>
      <c r="C39" s="12"/>
      <c r="D39" s="12"/>
      <c r="E39" s="12"/>
      <c r="F39" s="12"/>
      <c r="G39" s="12"/>
      <c r="H39" s="12"/>
      <c r="I39" s="12"/>
      <c r="J39" s="12"/>
      <c r="K39" s="12"/>
      <c r="L39" s="12"/>
      <c r="M39" s="12"/>
      <c r="R39" t="b">
        <v>0</v>
      </c>
    </row>
    <row r="40" spans="2:18" ht="20.100000000000001" customHeight="1" x14ac:dyDescent="0.2">
      <c r="B40" s="197" t="s">
        <v>204</v>
      </c>
      <c r="C40" s="464"/>
      <c r="D40" s="465"/>
      <c r="E40" s="465"/>
      <c r="F40" s="465"/>
      <c r="G40" s="465"/>
      <c r="H40" s="465"/>
      <c r="I40" s="465"/>
      <c r="J40" s="466"/>
      <c r="K40" s="12"/>
      <c r="L40" s="12"/>
      <c r="M40" s="12"/>
      <c r="R40" t="b">
        <v>0</v>
      </c>
    </row>
    <row r="41" spans="2:18" ht="14.4" x14ac:dyDescent="0.2">
      <c r="B41" s="12"/>
      <c r="C41" s="12"/>
      <c r="D41" s="12"/>
      <c r="E41" s="12"/>
      <c r="F41" s="12"/>
      <c r="G41" s="12"/>
      <c r="H41" s="12"/>
      <c r="I41" s="12"/>
      <c r="J41" s="12"/>
      <c r="K41" s="12"/>
      <c r="L41" s="12"/>
      <c r="M41" s="12"/>
      <c r="R41" t="b">
        <v>0</v>
      </c>
    </row>
    <row r="42" spans="2:18" ht="24.9" customHeight="1" x14ac:dyDescent="0.2">
      <c r="B42" s="197" t="s">
        <v>64</v>
      </c>
      <c r="C42" s="470"/>
      <c r="D42" s="471"/>
      <c r="E42" s="471"/>
      <c r="F42" s="471"/>
      <c r="G42" s="471"/>
      <c r="H42" s="471"/>
      <c r="I42" s="471"/>
      <c r="J42" s="471"/>
      <c r="K42" s="471"/>
      <c r="L42" s="471"/>
      <c r="M42" s="472"/>
      <c r="N42" s="197"/>
      <c r="O42" s="197"/>
      <c r="R42" t="b">
        <v>0</v>
      </c>
    </row>
    <row r="43" spans="2:18" ht="24.9" customHeight="1" x14ac:dyDescent="0.2">
      <c r="B43" s="12"/>
      <c r="C43" s="473"/>
      <c r="D43" s="474"/>
      <c r="E43" s="474"/>
      <c r="F43" s="474"/>
      <c r="G43" s="474"/>
      <c r="H43" s="474"/>
      <c r="I43" s="474"/>
      <c r="J43" s="474"/>
      <c r="K43" s="474"/>
      <c r="L43" s="474"/>
      <c r="M43" s="475"/>
      <c r="N43" s="197"/>
      <c r="O43" s="197"/>
      <c r="R43" t="b">
        <v>0</v>
      </c>
    </row>
    <row r="44" spans="2:18" ht="24.9" customHeight="1" x14ac:dyDescent="0.2">
      <c r="B44" s="12"/>
      <c r="C44" s="476"/>
      <c r="D44" s="477"/>
      <c r="E44" s="477"/>
      <c r="F44" s="477"/>
      <c r="G44" s="477"/>
      <c r="H44" s="477"/>
      <c r="I44" s="477"/>
      <c r="J44" s="477"/>
      <c r="K44" s="477"/>
      <c r="L44" s="477"/>
      <c r="M44" s="478"/>
      <c r="N44" s="197"/>
      <c r="O44" s="197"/>
      <c r="R44" t="b">
        <v>0</v>
      </c>
    </row>
    <row r="45" spans="2:18" ht="18.75" customHeight="1" x14ac:dyDescent="0.2">
      <c r="B45" s="12"/>
      <c r="C45" s="251"/>
      <c r="D45" s="251"/>
      <c r="E45" s="251"/>
      <c r="F45" s="251"/>
      <c r="G45" s="251"/>
      <c r="H45" s="251"/>
      <c r="I45" s="251"/>
      <c r="J45" s="251"/>
      <c r="K45" s="251"/>
      <c r="L45" s="251"/>
      <c r="M45" s="251"/>
      <c r="N45" s="197"/>
      <c r="O45" s="197"/>
    </row>
    <row r="46" spans="2:18" ht="18" customHeight="1" x14ac:dyDescent="0.2">
      <c r="B46" t="s">
        <v>203</v>
      </c>
      <c r="C46" s="252" t="s">
        <v>202</v>
      </c>
      <c r="D46" s="253" t="s">
        <v>201</v>
      </c>
      <c r="E46" s="252" t="s">
        <v>200</v>
      </c>
      <c r="F46" s="252" t="s">
        <v>35</v>
      </c>
      <c r="G46" t="s">
        <v>199</v>
      </c>
      <c r="I46" s="252"/>
      <c r="J46" s="252"/>
      <c r="K46" s="252"/>
      <c r="L46" s="251"/>
      <c r="M46" s="251"/>
      <c r="N46" s="197"/>
      <c r="O46" s="197"/>
    </row>
    <row r="47" spans="2:18" ht="18" customHeight="1" x14ac:dyDescent="0.2">
      <c r="B47" s="12"/>
      <c r="C47" s="253" t="s">
        <v>198</v>
      </c>
      <c r="D47" s="253"/>
      <c r="E47" s="252"/>
      <c r="F47" s="252"/>
      <c r="G47" s="252"/>
      <c r="H47" s="252"/>
      <c r="I47" s="252"/>
      <c r="J47" s="252"/>
      <c r="K47" s="252"/>
      <c r="L47" s="251"/>
      <c r="M47" s="251"/>
      <c r="N47" s="197"/>
      <c r="O47" s="197"/>
    </row>
    <row r="48" spans="2:18" ht="18" customHeight="1" x14ac:dyDescent="0.2">
      <c r="B48" s="12"/>
      <c r="C48" s="253" t="s">
        <v>197</v>
      </c>
      <c r="D48" s="253"/>
      <c r="E48" s="252"/>
      <c r="F48" s="252"/>
      <c r="G48" s="252"/>
      <c r="H48" s="252"/>
      <c r="I48" s="252"/>
      <c r="J48" s="252"/>
      <c r="K48" s="252"/>
      <c r="L48" s="251"/>
      <c r="M48" s="251"/>
      <c r="N48" s="197"/>
      <c r="O48" s="197"/>
    </row>
    <row r="49" spans="2:26" ht="18" customHeight="1" x14ac:dyDescent="0.2">
      <c r="B49" s="12"/>
      <c r="C49" s="253" t="s">
        <v>196</v>
      </c>
      <c r="D49" s="253"/>
      <c r="E49" s="252"/>
      <c r="F49" s="252"/>
      <c r="G49" s="252"/>
      <c r="H49" s="252"/>
      <c r="I49" s="252"/>
      <c r="J49" s="252"/>
      <c r="K49" s="252"/>
      <c r="L49" s="251"/>
      <c r="M49" s="251"/>
      <c r="N49" s="197"/>
      <c r="O49" s="197"/>
    </row>
    <row r="50" spans="2:26" ht="12" customHeight="1" x14ac:dyDescent="0.2">
      <c r="B50" s="12"/>
      <c r="C50" s="252"/>
      <c r="D50" s="253"/>
      <c r="E50" s="252"/>
      <c r="F50" s="252"/>
      <c r="G50" s="252"/>
      <c r="H50" s="252"/>
      <c r="I50" s="252"/>
      <c r="J50" s="252"/>
      <c r="K50" s="252"/>
      <c r="L50" s="251"/>
      <c r="M50" s="251"/>
      <c r="N50" s="197"/>
      <c r="O50" s="197"/>
    </row>
    <row r="51" spans="2:26" ht="18" customHeight="1" x14ac:dyDescent="0.2">
      <c r="B51" s="12"/>
      <c r="C51" s="253" t="s">
        <v>195</v>
      </c>
      <c r="D51" s="252"/>
      <c r="E51" s="252"/>
      <c r="F51" s="252"/>
      <c r="G51" s="252"/>
      <c r="H51" s="252"/>
      <c r="I51" s="252"/>
      <c r="J51" s="252"/>
      <c r="K51" s="252"/>
      <c r="L51" s="251"/>
      <c r="M51" s="251"/>
      <c r="N51" s="197"/>
      <c r="O51" s="197"/>
    </row>
    <row r="52" spans="2:26" ht="18" customHeight="1" x14ac:dyDescent="0.2">
      <c r="B52" s="12"/>
      <c r="C52" s="253" t="s">
        <v>194</v>
      </c>
      <c r="D52" s="252"/>
      <c r="E52" s="252"/>
      <c r="F52" s="252"/>
      <c r="G52" s="252"/>
      <c r="H52" s="252"/>
      <c r="I52" s="252"/>
      <c r="J52" s="252"/>
      <c r="K52" s="252"/>
      <c r="L52" s="251"/>
      <c r="M52" s="251"/>
      <c r="N52" s="197"/>
      <c r="O52" s="197"/>
    </row>
    <row r="53" spans="2:26" ht="9.75" customHeight="1" x14ac:dyDescent="0.2">
      <c r="B53" s="12"/>
      <c r="C53" s="253"/>
      <c r="D53" s="252"/>
      <c r="E53" s="252"/>
      <c r="F53" s="252"/>
      <c r="G53" s="252"/>
      <c r="H53" s="252"/>
      <c r="I53" s="252"/>
      <c r="J53" s="252"/>
      <c r="K53" s="252"/>
      <c r="L53" s="251"/>
      <c r="M53" s="251"/>
      <c r="N53" s="197"/>
      <c r="O53" s="197"/>
    </row>
    <row r="54" spans="2:26" ht="18" customHeight="1" x14ac:dyDescent="0.2">
      <c r="B54" s="12"/>
      <c r="C54" s="197" t="s">
        <v>193</v>
      </c>
      <c r="D54" s="252"/>
      <c r="E54" s="252"/>
      <c r="F54" s="252"/>
      <c r="G54" s="252"/>
      <c r="H54" s="252"/>
      <c r="I54" s="252"/>
      <c r="J54" s="252"/>
      <c r="K54" s="252"/>
      <c r="L54" s="251"/>
      <c r="M54" s="251"/>
      <c r="N54" s="197"/>
      <c r="O54" s="197"/>
    </row>
    <row r="55" spans="2:26" ht="18.75" customHeight="1" x14ac:dyDescent="0.2">
      <c r="B55" s="12"/>
      <c r="C55" s="252"/>
      <c r="D55" s="252"/>
      <c r="E55" s="252"/>
      <c r="F55" s="252"/>
      <c r="G55" s="252"/>
      <c r="H55" s="252"/>
      <c r="I55" s="252"/>
      <c r="J55" s="252"/>
      <c r="K55" s="252"/>
      <c r="L55" s="251"/>
      <c r="M55" s="251"/>
      <c r="N55" s="197"/>
      <c r="O55" s="197"/>
    </row>
    <row r="56" spans="2:26" ht="14.4" x14ac:dyDescent="0.2">
      <c r="B56" t="s">
        <v>192</v>
      </c>
      <c r="C56" s="12"/>
      <c r="D56" s="12"/>
      <c r="E56" s="12"/>
      <c r="F56" s="12"/>
      <c r="G56" s="12"/>
      <c r="H56" s="12"/>
      <c r="I56" s="12"/>
      <c r="J56" s="12"/>
      <c r="K56" s="12"/>
      <c r="L56" s="12"/>
      <c r="M56" s="12"/>
      <c r="Q56" s="244"/>
      <c r="R56" t="b">
        <v>0</v>
      </c>
    </row>
    <row r="57" spans="2:26" ht="18.75" customHeight="1" x14ac:dyDescent="0.2">
      <c r="B57" s="467" t="s">
        <v>67</v>
      </c>
      <c r="C57" s="468"/>
      <c r="D57" s="468"/>
      <c r="E57" s="468"/>
      <c r="F57" s="246"/>
      <c r="G57" s="467" t="s">
        <v>69</v>
      </c>
      <c r="H57" s="468"/>
      <c r="I57" s="468"/>
      <c r="J57" s="468"/>
      <c r="K57" s="468"/>
      <c r="L57" s="468"/>
      <c r="M57" s="469"/>
      <c r="Q57" s="244"/>
      <c r="R57" t="b">
        <v>0</v>
      </c>
    </row>
    <row r="58" spans="2:26" ht="18.75" customHeight="1" x14ac:dyDescent="0.2">
      <c r="B58" s="250"/>
      <c r="C58" s="249"/>
      <c r="D58" s="249"/>
      <c r="E58" s="249"/>
      <c r="F58" s="246"/>
      <c r="G58" s="250"/>
      <c r="H58" s="249"/>
      <c r="I58" s="249"/>
      <c r="J58" s="249"/>
      <c r="K58" s="249"/>
      <c r="L58" s="249"/>
      <c r="M58" s="248"/>
      <c r="Q58" s="244"/>
      <c r="R58" t="b">
        <v>0</v>
      </c>
    </row>
    <row r="59" spans="2:26" ht="18.75" customHeight="1" x14ac:dyDescent="0.2">
      <c r="B59" s="246"/>
      <c r="C59" s="12"/>
      <c r="D59" s="12"/>
      <c r="E59" s="12"/>
      <c r="F59" s="246"/>
      <c r="G59" s="246"/>
      <c r="H59" s="12"/>
      <c r="I59" s="12"/>
      <c r="J59" s="12"/>
      <c r="K59" s="12"/>
      <c r="L59" s="12"/>
      <c r="M59" s="247"/>
      <c r="Q59" s="244"/>
      <c r="R59" t="b">
        <v>0</v>
      </c>
    </row>
    <row r="60" spans="2:26" ht="14.4" x14ac:dyDescent="0.2">
      <c r="B60" s="246"/>
      <c r="C60" s="12"/>
      <c r="D60" s="12"/>
      <c r="E60" s="12"/>
      <c r="F60" s="246"/>
      <c r="G60" s="246"/>
      <c r="H60" s="12"/>
      <c r="I60" s="12"/>
      <c r="J60" s="12"/>
      <c r="K60" s="12"/>
      <c r="L60" s="12"/>
      <c r="M60" s="247"/>
      <c r="Q60" s="244"/>
      <c r="R60" s="462"/>
      <c r="S60" s="462"/>
      <c r="T60" s="462"/>
      <c r="U60" s="462"/>
      <c r="V60" s="462"/>
      <c r="W60" s="462"/>
      <c r="X60" s="462"/>
      <c r="Y60" s="462"/>
      <c r="Z60" s="462"/>
    </row>
    <row r="61" spans="2:26" ht="18.75" customHeight="1" x14ac:dyDescent="0.2">
      <c r="B61" s="246"/>
      <c r="C61" s="12"/>
      <c r="D61" s="12"/>
      <c r="E61" s="12"/>
      <c r="F61" s="246"/>
      <c r="G61" s="246"/>
      <c r="H61" s="12"/>
      <c r="I61" s="12"/>
      <c r="J61" s="12"/>
      <c r="K61" s="12"/>
      <c r="L61" s="12"/>
      <c r="M61" s="247"/>
      <c r="Q61" s="244"/>
    </row>
    <row r="62" spans="2:26" ht="18.75" customHeight="1" x14ac:dyDescent="0.2">
      <c r="B62" s="479" t="s">
        <v>191</v>
      </c>
      <c r="C62" s="480"/>
      <c r="D62" s="480"/>
      <c r="E62" s="480"/>
      <c r="F62" s="246"/>
      <c r="G62" s="479" t="s">
        <v>190</v>
      </c>
      <c r="H62" s="480"/>
      <c r="I62" s="480"/>
      <c r="J62" s="480"/>
      <c r="K62" s="480"/>
      <c r="L62" s="480"/>
      <c r="M62" s="481"/>
      <c r="Q62" s="244"/>
    </row>
    <row r="63" spans="2:26" ht="14.25" customHeight="1" x14ac:dyDescent="0.2">
      <c r="B63" s="12"/>
      <c r="C63" s="12"/>
      <c r="D63" s="12"/>
      <c r="E63" s="245"/>
      <c r="F63" s="245"/>
      <c r="G63" s="245"/>
      <c r="H63" s="245"/>
      <c r="I63" s="245"/>
      <c r="J63" s="245"/>
      <c r="K63" s="245"/>
      <c r="L63" s="12"/>
      <c r="M63" s="12"/>
      <c r="Q63" s="244"/>
    </row>
    <row r="64" spans="2:26" ht="14.4" x14ac:dyDescent="0.2">
      <c r="B64" s="197" t="s">
        <v>189</v>
      </c>
      <c r="C64" s="120"/>
      <c r="D64" s="12"/>
      <c r="E64" s="12"/>
      <c r="F64" s="12"/>
      <c r="G64" s="12"/>
      <c r="H64" s="12"/>
      <c r="I64" s="12"/>
      <c r="J64" s="12"/>
      <c r="K64" s="12"/>
      <c r="L64" s="12"/>
      <c r="M64" s="12"/>
      <c r="Q64" s="244"/>
    </row>
    <row r="65" spans="2:26" ht="80.099999999999994" customHeight="1" x14ac:dyDescent="0.2">
      <c r="B65" s="441"/>
      <c r="C65" s="482"/>
      <c r="D65" s="482"/>
      <c r="E65" s="482"/>
      <c r="F65" s="482"/>
      <c r="G65" s="482"/>
      <c r="H65" s="482"/>
      <c r="I65" s="482"/>
      <c r="J65" s="482"/>
      <c r="K65" s="482"/>
      <c r="L65" s="482"/>
      <c r="M65" s="482"/>
      <c r="Q65" s="244"/>
    </row>
    <row r="66" spans="2:26" ht="6" customHeight="1" x14ac:dyDescent="0.2">
      <c r="B66" s="12"/>
      <c r="C66" s="12"/>
      <c r="D66" s="12"/>
      <c r="E66" s="245"/>
      <c r="F66" s="245"/>
      <c r="G66" s="245"/>
      <c r="H66" s="245"/>
      <c r="I66" s="245"/>
      <c r="J66" s="245"/>
      <c r="K66" s="245"/>
      <c r="L66" s="12"/>
      <c r="M66" s="12"/>
      <c r="Q66" s="244"/>
    </row>
    <row r="67" spans="2:26" ht="14.4" x14ac:dyDescent="0.2">
      <c r="B67" s="12" t="s">
        <v>188</v>
      </c>
      <c r="C67" s="12"/>
      <c r="D67" s="12"/>
      <c r="E67" s="12"/>
      <c r="F67" s="12"/>
      <c r="G67" s="12"/>
      <c r="H67" s="12"/>
      <c r="I67" s="12"/>
      <c r="J67" s="12"/>
      <c r="K67" s="12"/>
      <c r="L67" s="12"/>
      <c r="M67" s="12"/>
      <c r="Q67" s="244"/>
      <c r="R67" s="462"/>
      <c r="S67" s="462"/>
      <c r="T67" s="462"/>
      <c r="U67" s="462"/>
      <c r="V67" s="462"/>
      <c r="W67" s="462"/>
      <c r="X67" s="462"/>
      <c r="Y67" s="462"/>
      <c r="Z67" s="462"/>
    </row>
    <row r="68" spans="2:26" ht="80.099999999999994" customHeight="1" x14ac:dyDescent="0.2">
      <c r="B68" s="440"/>
      <c r="C68" s="441"/>
      <c r="D68" s="441"/>
      <c r="E68" s="441"/>
      <c r="F68" s="441"/>
      <c r="G68" s="441"/>
      <c r="H68" s="441"/>
      <c r="I68" s="441"/>
      <c r="J68" s="441"/>
      <c r="K68" s="441"/>
      <c r="L68" s="441"/>
      <c r="M68" s="441"/>
    </row>
    <row r="69" spans="2:26" ht="6" customHeight="1" x14ac:dyDescent="0.2">
      <c r="B69" s="12"/>
      <c r="C69" s="12"/>
      <c r="D69" s="12"/>
      <c r="E69" s="245"/>
      <c r="F69" s="245"/>
      <c r="G69" s="245"/>
      <c r="H69" s="245"/>
      <c r="I69" s="245"/>
      <c r="J69" s="245"/>
      <c r="K69" s="245"/>
      <c r="L69" s="12"/>
      <c r="M69" s="12"/>
    </row>
    <row r="70" spans="2:26" ht="14.4" x14ac:dyDescent="0.2">
      <c r="B70" t="s">
        <v>187</v>
      </c>
      <c r="C70" s="12"/>
      <c r="D70" s="12"/>
      <c r="E70" s="12"/>
      <c r="F70" s="12"/>
      <c r="G70" s="12"/>
      <c r="H70" s="12"/>
      <c r="I70" s="12"/>
      <c r="J70" s="12"/>
      <c r="K70" s="12"/>
      <c r="L70" s="12"/>
      <c r="M70" s="12"/>
      <c r="Q70" s="244"/>
      <c r="R70" s="462"/>
      <c r="S70" s="462"/>
      <c r="T70" s="462"/>
      <c r="U70" s="462"/>
      <c r="V70" s="462"/>
      <c r="W70" s="462"/>
      <c r="X70" s="462"/>
      <c r="Y70" s="462"/>
      <c r="Z70" s="462"/>
    </row>
    <row r="71" spans="2:26" ht="80.099999999999994" customHeight="1" x14ac:dyDescent="0.2">
      <c r="B71" s="440"/>
      <c r="C71" s="441"/>
      <c r="D71" s="441"/>
      <c r="E71" s="441"/>
      <c r="F71" s="441"/>
      <c r="G71" s="441"/>
      <c r="H71" s="441"/>
      <c r="I71" s="441"/>
      <c r="J71" s="441"/>
      <c r="K71" s="441"/>
      <c r="L71" s="441"/>
      <c r="M71" s="441"/>
    </row>
    <row r="72" spans="2:26" ht="6" customHeight="1" x14ac:dyDescent="0.2">
      <c r="E72" s="185"/>
      <c r="F72" s="185"/>
      <c r="G72" s="185"/>
      <c r="H72" s="185"/>
      <c r="I72" s="185"/>
      <c r="J72" s="185"/>
      <c r="K72" s="185"/>
    </row>
    <row r="73" spans="2:26" ht="18.75" customHeight="1" x14ac:dyDescent="0.2">
      <c r="B73" t="s">
        <v>186</v>
      </c>
      <c r="C73" s="12"/>
      <c r="D73" s="12"/>
      <c r="E73" s="12"/>
      <c r="F73" s="12"/>
      <c r="G73" s="12"/>
      <c r="H73" s="12"/>
      <c r="I73" s="12"/>
      <c r="J73" s="12"/>
      <c r="K73" s="12"/>
      <c r="L73" s="12"/>
      <c r="M73" s="12"/>
    </row>
    <row r="74" spans="2:26" ht="9.75" customHeight="1" x14ac:dyDescent="0.2">
      <c r="B74" s="12"/>
      <c r="C74" s="12"/>
      <c r="D74" s="12"/>
      <c r="E74" s="12"/>
      <c r="F74" s="12"/>
      <c r="G74" s="12"/>
      <c r="H74" s="12"/>
      <c r="I74" s="12"/>
      <c r="J74" s="12"/>
      <c r="K74" s="12"/>
      <c r="L74" s="12"/>
      <c r="M74" s="12"/>
    </row>
    <row r="75" spans="2:26" ht="14.4" x14ac:dyDescent="0.2">
      <c r="B75" t="s">
        <v>185</v>
      </c>
      <c r="C75" s="12"/>
      <c r="D75" s="32"/>
      <c r="E75" s="12"/>
      <c r="F75" s="12"/>
      <c r="G75" s="12"/>
      <c r="H75" s="12"/>
      <c r="I75" s="12"/>
      <c r="J75" s="12"/>
      <c r="K75" s="12"/>
      <c r="L75" s="12"/>
      <c r="M75" s="12"/>
    </row>
    <row r="76" spans="2:26" ht="18.75" customHeight="1" x14ac:dyDescent="0.2">
      <c r="B76" s="451" t="s">
        <v>85</v>
      </c>
      <c r="C76" s="452"/>
      <c r="D76" s="452" t="s">
        <v>184</v>
      </c>
      <c r="E76" s="455" t="s">
        <v>88</v>
      </c>
      <c r="F76" s="456"/>
      <c r="G76" s="456"/>
      <c r="H76" s="456"/>
      <c r="I76" s="457"/>
      <c r="J76" s="460" t="s">
        <v>183</v>
      </c>
      <c r="K76" s="458" t="s">
        <v>182</v>
      </c>
      <c r="L76" s="426" t="s">
        <v>180</v>
      </c>
      <c r="M76" s="12"/>
    </row>
    <row r="77" spans="2:26" ht="20.100000000000001" customHeight="1" x14ac:dyDescent="0.2">
      <c r="B77" s="453"/>
      <c r="C77" s="454"/>
      <c r="D77" s="454"/>
      <c r="E77" s="236" t="s">
        <v>179</v>
      </c>
      <c r="F77" s="455" t="s">
        <v>178</v>
      </c>
      <c r="G77" s="456"/>
      <c r="H77" s="456"/>
      <c r="I77" s="457"/>
      <c r="J77" s="461"/>
      <c r="K77" s="459"/>
      <c r="L77" s="427"/>
      <c r="M77" s="12"/>
    </row>
    <row r="78" spans="2:26" ht="20.100000000000001" customHeight="1" x14ac:dyDescent="0.2">
      <c r="B78" s="428" t="s">
        <v>177</v>
      </c>
      <c r="C78" s="235" t="s">
        <v>91</v>
      </c>
      <c r="D78" s="234"/>
      <c r="E78" s="233"/>
      <c r="F78" s="442">
        <f t="shared" ref="F78:F88" si="0">E78*12</f>
        <v>0</v>
      </c>
      <c r="G78" s="443"/>
      <c r="H78" s="443"/>
      <c r="I78" s="444"/>
      <c r="J78" s="232"/>
      <c r="K78" s="231">
        <f>$D$78*$F$78*$J$78/60</f>
        <v>0</v>
      </c>
      <c r="L78" s="230" t="e">
        <f>($F$78*$J$78/60)/$D$78</f>
        <v>#DIV/0!</v>
      </c>
      <c r="M78" s="12"/>
    </row>
    <row r="79" spans="2:26" ht="20.100000000000001" customHeight="1" x14ac:dyDescent="0.2">
      <c r="B79" s="429"/>
      <c r="C79" s="215" t="s">
        <v>30</v>
      </c>
      <c r="D79" s="214"/>
      <c r="E79" s="213"/>
      <c r="F79" s="445">
        <f t="shared" si="0"/>
        <v>0</v>
      </c>
      <c r="G79" s="446"/>
      <c r="H79" s="446"/>
      <c r="I79" s="447"/>
      <c r="J79" s="212"/>
      <c r="K79" s="217">
        <f>$D$79*$F$79*$J$79/60</f>
        <v>0</v>
      </c>
      <c r="L79" s="216" t="e">
        <f>($F$79*$J$79/60)/$D$79</f>
        <v>#DIV/0!</v>
      </c>
      <c r="M79" s="12"/>
    </row>
    <row r="80" spans="2:26" ht="20.100000000000001" customHeight="1" x14ac:dyDescent="0.2">
      <c r="B80" s="429"/>
      <c r="C80" s="215" t="s">
        <v>92</v>
      </c>
      <c r="D80" s="214"/>
      <c r="E80" s="213"/>
      <c r="F80" s="445">
        <f t="shared" si="0"/>
        <v>0</v>
      </c>
      <c r="G80" s="446"/>
      <c r="H80" s="446"/>
      <c r="I80" s="447"/>
      <c r="J80" s="212"/>
      <c r="K80" s="217">
        <f>$D$80*$F$80*$J$80/60</f>
        <v>0</v>
      </c>
      <c r="L80" s="216" t="e">
        <f>($F$80*$J$80/60)/$D$80</f>
        <v>#DIV/0!</v>
      </c>
      <c r="M80" s="12"/>
    </row>
    <row r="81" spans="2:13" ht="20.100000000000001" customHeight="1" x14ac:dyDescent="0.2">
      <c r="B81" s="429"/>
      <c r="C81" s="215" t="s">
        <v>13</v>
      </c>
      <c r="D81" s="214"/>
      <c r="E81" s="213"/>
      <c r="F81" s="432">
        <f t="shared" si="0"/>
        <v>0</v>
      </c>
      <c r="G81" s="433"/>
      <c r="H81" s="433"/>
      <c r="I81" s="434"/>
      <c r="J81" s="212"/>
      <c r="K81" s="217">
        <f>$D$81*$F$81*$J$81/60</f>
        <v>0</v>
      </c>
      <c r="L81" s="216" t="e">
        <f>($F$81*$J$81/60)/$D$81</f>
        <v>#DIV/0!</v>
      </c>
      <c r="M81" s="12"/>
    </row>
    <row r="82" spans="2:13" ht="20.100000000000001" customHeight="1" x14ac:dyDescent="0.2">
      <c r="B82" s="430"/>
      <c r="C82" s="229" t="s">
        <v>93</v>
      </c>
      <c r="D82" s="228"/>
      <c r="E82" s="227"/>
      <c r="F82" s="448">
        <f t="shared" si="0"/>
        <v>0</v>
      </c>
      <c r="G82" s="449"/>
      <c r="H82" s="449"/>
      <c r="I82" s="450"/>
      <c r="J82" s="226"/>
      <c r="K82" s="225">
        <f>$D$82*$F$82*$J$82/60</f>
        <v>0</v>
      </c>
      <c r="L82" s="224" t="e">
        <f>($F$82*$J$82/60)/$D$82</f>
        <v>#DIV/0!</v>
      </c>
      <c r="M82" s="12"/>
    </row>
    <row r="83" spans="2:13" ht="20.100000000000001" customHeight="1" x14ac:dyDescent="0.2">
      <c r="B83" s="429" t="s">
        <v>176</v>
      </c>
      <c r="C83" s="223" t="s">
        <v>18</v>
      </c>
      <c r="D83" s="222"/>
      <c r="E83" s="221"/>
      <c r="F83" s="432">
        <f t="shared" si="0"/>
        <v>0</v>
      </c>
      <c r="G83" s="433"/>
      <c r="H83" s="433"/>
      <c r="I83" s="434"/>
      <c r="J83" s="220"/>
      <c r="K83" s="219">
        <f>$D$83*$F$83*$J$83/60</f>
        <v>0</v>
      </c>
      <c r="L83" s="218" t="e">
        <f>($F$83*$J$83/60)/$D$83</f>
        <v>#DIV/0!</v>
      </c>
      <c r="M83" s="12"/>
    </row>
    <row r="84" spans="2:13" ht="20.100000000000001" customHeight="1" x14ac:dyDescent="0.2">
      <c r="B84" s="429"/>
      <c r="C84" s="223" t="s">
        <v>175</v>
      </c>
      <c r="D84" s="222"/>
      <c r="E84" s="221"/>
      <c r="F84" s="432">
        <f t="shared" si="0"/>
        <v>0</v>
      </c>
      <c r="G84" s="433"/>
      <c r="H84" s="433"/>
      <c r="I84" s="434"/>
      <c r="J84" s="220"/>
      <c r="K84" s="219">
        <f>$D$84*$F$84*$J$84/60</f>
        <v>0</v>
      </c>
      <c r="L84" s="218" t="e">
        <f>($F$84*$J$84/60)/$D$84</f>
        <v>#DIV/0!</v>
      </c>
      <c r="M84" s="12"/>
    </row>
    <row r="85" spans="2:13" ht="20.100000000000001" customHeight="1" x14ac:dyDescent="0.2">
      <c r="B85" s="429"/>
      <c r="C85" s="223" t="s">
        <v>174</v>
      </c>
      <c r="D85" s="222"/>
      <c r="E85" s="221"/>
      <c r="F85" s="432">
        <f t="shared" si="0"/>
        <v>0</v>
      </c>
      <c r="G85" s="433"/>
      <c r="H85" s="433"/>
      <c r="I85" s="434"/>
      <c r="J85" s="220"/>
      <c r="K85" s="219">
        <f>$D$85*$F$85*$J$85/60</f>
        <v>0</v>
      </c>
      <c r="L85" s="218" t="e">
        <f>($F$85*$J$85/60)/$D$85</f>
        <v>#DIV/0!</v>
      </c>
      <c r="M85" s="12"/>
    </row>
    <row r="86" spans="2:13" ht="20.100000000000001" customHeight="1" x14ac:dyDescent="0.2">
      <c r="B86" s="429"/>
      <c r="C86" s="215" t="s">
        <v>173</v>
      </c>
      <c r="D86" s="214"/>
      <c r="E86" s="213"/>
      <c r="F86" s="432">
        <f t="shared" si="0"/>
        <v>0</v>
      </c>
      <c r="G86" s="433"/>
      <c r="H86" s="433"/>
      <c r="I86" s="434"/>
      <c r="J86" s="212"/>
      <c r="K86" s="217">
        <f>$D$86*$F$86*$J$86/60</f>
        <v>0</v>
      </c>
      <c r="L86" s="216" t="e">
        <f>($F$86*$J$86/60)/$D$86</f>
        <v>#DIV/0!</v>
      </c>
      <c r="M86" s="12"/>
    </row>
    <row r="87" spans="2:13" ht="20.100000000000001" customHeight="1" x14ac:dyDescent="0.2">
      <c r="B87" s="429"/>
      <c r="C87" s="215" t="s">
        <v>172</v>
      </c>
      <c r="D87" s="214"/>
      <c r="E87" s="213"/>
      <c r="F87" s="445">
        <f t="shared" si="0"/>
        <v>0</v>
      </c>
      <c r="G87" s="446"/>
      <c r="H87" s="446"/>
      <c r="I87" s="447"/>
      <c r="J87" s="212"/>
      <c r="K87" s="217">
        <f>$D$87*$F$87*$J$87/60</f>
        <v>0</v>
      </c>
      <c r="L87" s="216" t="e">
        <f>($F$87*$J$87/60)/$D$87</f>
        <v>#DIV/0!</v>
      </c>
      <c r="M87" s="12"/>
    </row>
    <row r="88" spans="2:13" ht="20.100000000000001" customHeight="1" x14ac:dyDescent="0.2">
      <c r="B88" s="430"/>
      <c r="C88" s="215" t="s">
        <v>171</v>
      </c>
      <c r="D88" s="214"/>
      <c r="E88" s="213"/>
      <c r="F88" s="432">
        <f t="shared" si="0"/>
        <v>0</v>
      </c>
      <c r="G88" s="433"/>
      <c r="H88" s="433"/>
      <c r="I88" s="434"/>
      <c r="J88" s="212"/>
      <c r="K88" s="211">
        <f>$D$88*$F$88*$J$88/60</f>
        <v>0</v>
      </c>
      <c r="L88" s="210" t="e">
        <f>($F$88*$J$88/60)/$D$88</f>
        <v>#DIV/0!</v>
      </c>
      <c r="M88" s="12"/>
    </row>
    <row r="89" spans="2:13" ht="20.100000000000001" customHeight="1" x14ac:dyDescent="0.2">
      <c r="B89" s="435"/>
      <c r="C89" s="436"/>
      <c r="D89" s="436"/>
      <c r="E89" s="209">
        <f>SUM(E78:E88)</f>
        <v>0</v>
      </c>
      <c r="F89" s="437">
        <f>SUM(F78:I88)</f>
        <v>0</v>
      </c>
      <c r="G89" s="438"/>
      <c r="H89" s="438"/>
      <c r="I89" s="439"/>
      <c r="J89" s="208">
        <f>SUM(J78:J88)</f>
        <v>0</v>
      </c>
      <c r="K89" s="243">
        <f>SUM(K78:K88)</f>
        <v>0</v>
      </c>
      <c r="L89" s="206" t="e">
        <f>SUM(L78:L88)</f>
        <v>#DIV/0!</v>
      </c>
      <c r="M89" s="12"/>
    </row>
    <row r="90" spans="2:13" ht="20.100000000000001" customHeight="1" x14ac:dyDescent="0.2">
      <c r="B90" s="242"/>
      <c r="C90" s="242"/>
      <c r="D90" s="242"/>
      <c r="E90" s="241"/>
      <c r="F90" s="240"/>
      <c r="G90" s="240"/>
      <c r="H90" s="240"/>
      <c r="I90" s="240"/>
      <c r="J90" s="239"/>
      <c r="K90" s="238"/>
      <c r="L90" s="237"/>
      <c r="M90" s="12"/>
    </row>
    <row r="91" spans="2:13" ht="20.100000000000001" customHeight="1" x14ac:dyDescent="0.2">
      <c r="B91" t="s">
        <v>181</v>
      </c>
      <c r="C91" s="12"/>
      <c r="D91" s="12"/>
      <c r="E91" s="12"/>
      <c r="F91" s="12"/>
      <c r="G91" s="12"/>
      <c r="H91" s="12"/>
      <c r="I91" s="12"/>
      <c r="J91" s="12"/>
      <c r="K91" s="12"/>
      <c r="L91" s="12"/>
      <c r="M91" s="12"/>
    </row>
    <row r="92" spans="2:13" ht="20.100000000000001" customHeight="1" x14ac:dyDescent="0.2">
      <c r="B92" s="451" t="s">
        <v>85</v>
      </c>
      <c r="C92" s="452"/>
      <c r="D92" s="452" t="s">
        <v>87</v>
      </c>
      <c r="E92" s="455" t="s">
        <v>88</v>
      </c>
      <c r="F92" s="456"/>
      <c r="G92" s="456"/>
      <c r="H92" s="456"/>
      <c r="I92" s="457"/>
      <c r="J92" s="426" t="s">
        <v>40</v>
      </c>
      <c r="K92" s="458" t="s">
        <v>86</v>
      </c>
      <c r="L92" s="426" t="s">
        <v>180</v>
      </c>
      <c r="M92" s="12"/>
    </row>
    <row r="93" spans="2:13" ht="20.100000000000001" customHeight="1" x14ac:dyDescent="0.2">
      <c r="B93" s="453"/>
      <c r="C93" s="454"/>
      <c r="D93" s="454"/>
      <c r="E93" s="236" t="s">
        <v>179</v>
      </c>
      <c r="F93" s="455" t="s">
        <v>178</v>
      </c>
      <c r="G93" s="456"/>
      <c r="H93" s="456"/>
      <c r="I93" s="457"/>
      <c r="J93" s="427"/>
      <c r="K93" s="459"/>
      <c r="L93" s="427"/>
      <c r="M93" s="12"/>
    </row>
    <row r="94" spans="2:13" ht="20.100000000000001" customHeight="1" x14ac:dyDescent="0.2">
      <c r="B94" s="428" t="s">
        <v>177</v>
      </c>
      <c r="C94" s="235" t="s">
        <v>91</v>
      </c>
      <c r="D94" s="234"/>
      <c r="E94" s="233"/>
      <c r="F94" s="442">
        <f t="shared" ref="F94:F104" si="1">E94*12</f>
        <v>0</v>
      </c>
      <c r="G94" s="443"/>
      <c r="H94" s="443"/>
      <c r="I94" s="444"/>
      <c r="J94" s="232"/>
      <c r="K94" s="231">
        <f>$D$94*$F$94*$J$94/60</f>
        <v>0</v>
      </c>
      <c r="L94" s="230" t="e">
        <f>($F$94*$J$94/60)/$D$94</f>
        <v>#DIV/0!</v>
      </c>
      <c r="M94" s="12"/>
    </row>
    <row r="95" spans="2:13" ht="20.100000000000001" customHeight="1" x14ac:dyDescent="0.2">
      <c r="B95" s="429"/>
      <c r="C95" s="215" t="s">
        <v>30</v>
      </c>
      <c r="D95" s="214"/>
      <c r="E95" s="213"/>
      <c r="F95" s="445">
        <f t="shared" si="1"/>
        <v>0</v>
      </c>
      <c r="G95" s="446"/>
      <c r="H95" s="446"/>
      <c r="I95" s="447"/>
      <c r="J95" s="212"/>
      <c r="K95" s="217">
        <f>$D$95*$F$95*$J$95/60</f>
        <v>0</v>
      </c>
      <c r="L95" s="216" t="e">
        <f>($F$95*$J$95/60)/$D$95</f>
        <v>#DIV/0!</v>
      </c>
      <c r="M95" s="12"/>
    </row>
    <row r="96" spans="2:13" ht="20.100000000000001" customHeight="1" x14ac:dyDescent="0.2">
      <c r="B96" s="429"/>
      <c r="C96" s="215" t="s">
        <v>92</v>
      </c>
      <c r="D96" s="214"/>
      <c r="E96" s="213"/>
      <c r="F96" s="445">
        <f t="shared" si="1"/>
        <v>0</v>
      </c>
      <c r="G96" s="446"/>
      <c r="H96" s="446"/>
      <c r="I96" s="447"/>
      <c r="J96" s="212"/>
      <c r="K96" s="217">
        <f>$D$96*$F$96*$J$96/60</f>
        <v>0</v>
      </c>
      <c r="L96" s="216" t="e">
        <f>($F$96*$J$96/60)/$D$96</f>
        <v>#DIV/0!</v>
      </c>
      <c r="M96" s="12"/>
    </row>
    <row r="97" spans="2:13" ht="20.100000000000001" customHeight="1" x14ac:dyDescent="0.2">
      <c r="B97" s="429"/>
      <c r="C97" s="215" t="s">
        <v>13</v>
      </c>
      <c r="D97" s="214"/>
      <c r="E97" s="213"/>
      <c r="F97" s="432">
        <f t="shared" si="1"/>
        <v>0</v>
      </c>
      <c r="G97" s="433"/>
      <c r="H97" s="433"/>
      <c r="I97" s="434"/>
      <c r="J97" s="212"/>
      <c r="K97" s="217">
        <f>$D$97*$F$97*$J$97/60</f>
        <v>0</v>
      </c>
      <c r="L97" s="216" t="e">
        <f>($F$97*$J$97/60)/$D$97</f>
        <v>#DIV/0!</v>
      </c>
      <c r="M97" s="12"/>
    </row>
    <row r="98" spans="2:13" ht="20.100000000000001" customHeight="1" x14ac:dyDescent="0.2">
      <c r="B98" s="430"/>
      <c r="C98" s="229" t="s">
        <v>93</v>
      </c>
      <c r="D98" s="228"/>
      <c r="E98" s="227"/>
      <c r="F98" s="448">
        <f t="shared" si="1"/>
        <v>0</v>
      </c>
      <c r="G98" s="449"/>
      <c r="H98" s="449"/>
      <c r="I98" s="450"/>
      <c r="J98" s="226"/>
      <c r="K98" s="225">
        <f>$D$98*$F$98*$J$98/60</f>
        <v>0</v>
      </c>
      <c r="L98" s="224" t="e">
        <f>($F$98*$J$98/60)/$D$98</f>
        <v>#DIV/0!</v>
      </c>
      <c r="M98" s="12"/>
    </row>
    <row r="99" spans="2:13" ht="20.100000000000001" customHeight="1" x14ac:dyDescent="0.2">
      <c r="B99" s="429" t="s">
        <v>176</v>
      </c>
      <c r="C99" s="223" t="s">
        <v>18</v>
      </c>
      <c r="D99" s="222"/>
      <c r="E99" s="221"/>
      <c r="F99" s="432">
        <f t="shared" si="1"/>
        <v>0</v>
      </c>
      <c r="G99" s="433"/>
      <c r="H99" s="433"/>
      <c r="I99" s="434"/>
      <c r="J99" s="220"/>
      <c r="K99" s="219">
        <f>$D$99*$F$99*$J$99/60</f>
        <v>0</v>
      </c>
      <c r="L99" s="218" t="e">
        <f>($F$99*$J$99/60)/$D$99</f>
        <v>#DIV/0!</v>
      </c>
      <c r="M99" s="12"/>
    </row>
    <row r="100" spans="2:13" ht="20.100000000000001" customHeight="1" x14ac:dyDescent="0.2">
      <c r="B100" s="429"/>
      <c r="C100" s="223" t="s">
        <v>175</v>
      </c>
      <c r="D100" s="222"/>
      <c r="E100" s="221"/>
      <c r="F100" s="432">
        <f t="shared" si="1"/>
        <v>0</v>
      </c>
      <c r="G100" s="433"/>
      <c r="H100" s="433"/>
      <c r="I100" s="434"/>
      <c r="J100" s="220"/>
      <c r="K100" s="219">
        <f>$D$100*$F$100*$J$100/60</f>
        <v>0</v>
      </c>
      <c r="L100" s="218" t="e">
        <f>($F$100*$J$100/60)/$D$100</f>
        <v>#DIV/0!</v>
      </c>
      <c r="M100" s="12"/>
    </row>
    <row r="101" spans="2:13" ht="20.100000000000001" customHeight="1" x14ac:dyDescent="0.2">
      <c r="B101" s="429"/>
      <c r="C101" s="223" t="s">
        <v>174</v>
      </c>
      <c r="D101" s="222"/>
      <c r="E101" s="221"/>
      <c r="F101" s="432">
        <f t="shared" si="1"/>
        <v>0</v>
      </c>
      <c r="G101" s="433"/>
      <c r="H101" s="433"/>
      <c r="I101" s="434"/>
      <c r="J101" s="220"/>
      <c r="K101" s="219">
        <f>$D$101*$F$101*$J$101/60</f>
        <v>0</v>
      </c>
      <c r="L101" s="218" t="e">
        <f>($F$101*$J$101/60)/$D$101</f>
        <v>#DIV/0!</v>
      </c>
      <c r="M101" s="12"/>
    </row>
    <row r="102" spans="2:13" ht="20.100000000000001" customHeight="1" x14ac:dyDescent="0.2">
      <c r="B102" s="429"/>
      <c r="C102" s="215" t="s">
        <v>173</v>
      </c>
      <c r="D102" s="214"/>
      <c r="E102" s="213"/>
      <c r="F102" s="432">
        <f t="shared" si="1"/>
        <v>0</v>
      </c>
      <c r="G102" s="433"/>
      <c r="H102" s="433"/>
      <c r="I102" s="434"/>
      <c r="J102" s="212"/>
      <c r="K102" s="217">
        <f>$D$102*$F$102*$J$102/60</f>
        <v>0</v>
      </c>
      <c r="L102" s="216" t="e">
        <f>($F$102*$J$102/60)/$D$102</f>
        <v>#DIV/0!</v>
      </c>
      <c r="M102" s="12"/>
    </row>
    <row r="103" spans="2:13" ht="20.100000000000001" customHeight="1" x14ac:dyDescent="0.2">
      <c r="B103" s="429"/>
      <c r="C103" s="215" t="s">
        <v>172</v>
      </c>
      <c r="D103" s="214"/>
      <c r="E103" s="213"/>
      <c r="F103" s="445">
        <f t="shared" si="1"/>
        <v>0</v>
      </c>
      <c r="G103" s="446"/>
      <c r="H103" s="446"/>
      <c r="I103" s="447"/>
      <c r="J103" s="212"/>
      <c r="K103" s="217">
        <f>$D$103*$F$103*$J$103/60</f>
        <v>0</v>
      </c>
      <c r="L103" s="216" t="e">
        <f>($F$103*$J$103/60)/$D$103</f>
        <v>#DIV/0!</v>
      </c>
      <c r="M103" s="12"/>
    </row>
    <row r="104" spans="2:13" ht="20.100000000000001" customHeight="1" x14ac:dyDescent="0.2">
      <c r="B104" s="430"/>
      <c r="C104" s="215" t="s">
        <v>171</v>
      </c>
      <c r="D104" s="214"/>
      <c r="E104" s="213"/>
      <c r="F104" s="432">
        <f t="shared" si="1"/>
        <v>0</v>
      </c>
      <c r="G104" s="433"/>
      <c r="H104" s="433"/>
      <c r="I104" s="434"/>
      <c r="J104" s="212"/>
      <c r="K104" s="211">
        <f>$D$104*$F$104*$J$104/60</f>
        <v>0</v>
      </c>
      <c r="L104" s="210" t="e">
        <f>($F$104*$J$104/60)/$D$104</f>
        <v>#DIV/0!</v>
      </c>
      <c r="M104" s="12"/>
    </row>
    <row r="105" spans="2:13" ht="20.100000000000001" customHeight="1" x14ac:dyDescent="0.2">
      <c r="B105" s="435"/>
      <c r="C105" s="436"/>
      <c r="D105" s="436"/>
      <c r="E105" s="209">
        <f>SUM(E94:E104)</f>
        <v>0</v>
      </c>
      <c r="F105" s="437">
        <f>SUM(F94:I104)</f>
        <v>0</v>
      </c>
      <c r="G105" s="438"/>
      <c r="H105" s="438"/>
      <c r="I105" s="439"/>
      <c r="J105" s="208">
        <f>SUM(J94:J104)</f>
        <v>0</v>
      </c>
      <c r="K105" s="207">
        <f>SUM(K94:K104)</f>
        <v>0</v>
      </c>
      <c r="L105" s="206" t="e">
        <f>SUM(L94:L104)</f>
        <v>#DIV/0!</v>
      </c>
      <c r="M105" s="12"/>
    </row>
    <row r="106" spans="2:13" ht="20.100000000000001" customHeight="1" x14ac:dyDescent="0.2">
      <c r="B106" s="12"/>
      <c r="C106" s="12"/>
      <c r="D106" s="12"/>
      <c r="E106" s="12"/>
      <c r="F106" s="12"/>
      <c r="G106" s="12"/>
      <c r="H106" s="12"/>
      <c r="I106" s="12"/>
      <c r="J106" s="12"/>
      <c r="K106" s="12"/>
      <c r="L106" s="12"/>
      <c r="M106" s="12"/>
    </row>
    <row r="107" spans="2:13" ht="20.100000000000001" customHeight="1" x14ac:dyDescent="0.2">
      <c r="B107" s="12"/>
      <c r="C107" s="12"/>
      <c r="D107" s="12"/>
      <c r="E107" s="12"/>
      <c r="F107" s="12"/>
      <c r="G107" s="12"/>
      <c r="H107" s="12"/>
      <c r="I107" s="12"/>
      <c r="J107" s="13" t="s">
        <v>98</v>
      </c>
      <c r="K107" s="12"/>
      <c r="L107" s="12"/>
      <c r="M107" s="12"/>
    </row>
    <row r="108" spans="2:13" ht="20.100000000000001" customHeight="1" x14ac:dyDescent="0.2">
      <c r="B108" s="12"/>
      <c r="C108" s="12"/>
      <c r="D108" s="204"/>
      <c r="E108" s="12"/>
      <c r="F108" s="12"/>
      <c r="G108" s="12"/>
      <c r="H108" s="12"/>
      <c r="I108" s="12"/>
      <c r="J108" s="12"/>
      <c r="K108" s="12"/>
      <c r="L108" s="205" t="e">
        <f>($K$89-$K$105)/$K$89</f>
        <v>#DIV/0!</v>
      </c>
      <c r="M108" s="12"/>
    </row>
    <row r="109" spans="2:13" ht="14.4" x14ac:dyDescent="0.2">
      <c r="B109" s="12"/>
      <c r="C109" s="12"/>
      <c r="D109" s="204"/>
      <c r="E109" s="12"/>
      <c r="F109" s="12"/>
      <c r="G109" s="12"/>
      <c r="H109" s="12"/>
      <c r="I109" s="12"/>
      <c r="J109" s="12"/>
      <c r="K109" s="12"/>
      <c r="L109" s="12"/>
      <c r="M109" s="12"/>
    </row>
    <row r="110" spans="2:13" ht="9" customHeight="1" x14ac:dyDescent="0.2">
      <c r="B110" s="12"/>
      <c r="C110" s="12"/>
      <c r="D110" s="204"/>
      <c r="E110" s="12"/>
      <c r="F110" s="12"/>
      <c r="G110" s="12"/>
      <c r="H110" s="12"/>
      <c r="I110" s="12"/>
      <c r="J110" s="12"/>
      <c r="K110" s="12"/>
      <c r="L110" s="12"/>
      <c r="M110" s="12"/>
    </row>
    <row r="111" spans="2:13" ht="14.4" x14ac:dyDescent="0.2">
      <c r="B111" s="12"/>
      <c r="C111" s="12"/>
      <c r="D111" s="12"/>
      <c r="E111" s="12"/>
      <c r="F111" s="12"/>
      <c r="G111" s="12"/>
      <c r="H111" s="12"/>
      <c r="I111" s="12"/>
      <c r="J111" s="12"/>
      <c r="K111" s="12"/>
      <c r="L111" s="12"/>
      <c r="M111" s="12"/>
    </row>
    <row r="112" spans="2:13" ht="18.75" customHeight="1" x14ac:dyDescent="0.2">
      <c r="B112" t="s">
        <v>170</v>
      </c>
      <c r="C112" s="12"/>
      <c r="D112" s="12"/>
      <c r="E112" s="12"/>
      <c r="F112" s="12"/>
      <c r="G112" s="12"/>
      <c r="H112" s="12"/>
      <c r="I112" s="12"/>
      <c r="J112" s="12"/>
      <c r="K112" s="12"/>
      <c r="L112" s="12"/>
      <c r="M112" s="12"/>
    </row>
    <row r="113" spans="2:13" ht="150" customHeight="1" x14ac:dyDescent="0.2">
      <c r="B113" s="440"/>
      <c r="C113" s="441"/>
      <c r="D113" s="441"/>
      <c r="E113" s="441"/>
      <c r="F113" s="441"/>
      <c r="G113" s="441"/>
      <c r="H113" s="441"/>
      <c r="I113" s="441"/>
      <c r="J113" s="441"/>
      <c r="K113" s="441"/>
      <c r="L113" s="441"/>
      <c r="M113" s="441"/>
    </row>
    <row r="114" spans="2:13" x14ac:dyDescent="0.2">
      <c r="B114" s="202"/>
      <c r="C114" s="202"/>
      <c r="D114" s="200"/>
      <c r="E114" s="200"/>
      <c r="F114" s="200"/>
      <c r="G114" s="200"/>
    </row>
    <row r="115" spans="2:13" x14ac:dyDescent="0.2">
      <c r="B115" s="202"/>
      <c r="C115" s="202"/>
      <c r="D115" s="200"/>
      <c r="E115" s="200"/>
      <c r="F115" s="200"/>
      <c r="G115" s="200"/>
    </row>
    <row r="116" spans="2:13" x14ac:dyDescent="0.2">
      <c r="B116" s="202"/>
      <c r="C116" s="202"/>
      <c r="D116" s="200"/>
      <c r="E116" s="200"/>
      <c r="F116" s="200"/>
      <c r="G116" s="200"/>
    </row>
    <row r="117" spans="2:13" x14ac:dyDescent="0.2">
      <c r="B117" s="201"/>
      <c r="C117" s="201"/>
      <c r="D117" s="200"/>
      <c r="E117" s="200"/>
      <c r="F117" s="200"/>
      <c r="G117" s="200"/>
    </row>
    <row r="119" spans="2:13" ht="18.75" customHeight="1" x14ac:dyDescent="0.2">
      <c r="B119" s="431"/>
      <c r="C119" s="187"/>
      <c r="D119" s="431"/>
      <c r="E119" s="431"/>
      <c r="F119" s="187"/>
      <c r="G119" s="187"/>
    </row>
    <row r="120" spans="2:13" x14ac:dyDescent="0.2">
      <c r="B120" s="431"/>
      <c r="C120" s="187"/>
      <c r="D120" s="187"/>
      <c r="E120" s="203"/>
      <c r="F120" s="203"/>
      <c r="G120" s="203"/>
    </row>
    <row r="121" spans="2:13" x14ac:dyDescent="0.2">
      <c r="B121" s="202"/>
      <c r="C121" s="202"/>
      <c r="D121" s="200"/>
      <c r="E121" s="200"/>
      <c r="F121" s="200"/>
      <c r="G121" s="200"/>
    </row>
    <row r="122" spans="2:13" x14ac:dyDescent="0.2">
      <c r="B122" s="202"/>
      <c r="C122" s="202"/>
      <c r="D122" s="200"/>
      <c r="E122" s="200"/>
      <c r="F122" s="200"/>
      <c r="G122" s="200"/>
    </row>
    <row r="123" spans="2:13" x14ac:dyDescent="0.2">
      <c r="B123" s="202"/>
      <c r="C123" s="202"/>
      <c r="D123" s="200"/>
      <c r="E123" s="200"/>
      <c r="F123" s="200"/>
      <c r="G123" s="200"/>
    </row>
    <row r="124" spans="2:13" x14ac:dyDescent="0.2">
      <c r="B124" s="201"/>
      <c r="C124" s="201"/>
      <c r="D124" s="200"/>
      <c r="E124" s="200"/>
      <c r="F124" s="200"/>
      <c r="G124" s="200"/>
    </row>
    <row r="125" spans="2:13" x14ac:dyDescent="0.2">
      <c r="B125" s="94"/>
      <c r="C125" s="94"/>
    </row>
    <row r="126" spans="2:13" x14ac:dyDescent="0.2">
      <c r="D126" s="199"/>
    </row>
    <row r="129" customFormat="1" ht="14.25" customHeight="1" x14ac:dyDescent="0.2"/>
  </sheetData>
  <mergeCells count="81">
    <mergeCell ref="B11:M11"/>
    <mergeCell ref="B2:M2"/>
    <mergeCell ref="L4:M4"/>
    <mergeCell ref="B6:C6"/>
    <mergeCell ref="D6:M6"/>
    <mergeCell ref="B7:C7"/>
    <mergeCell ref="D7:M7"/>
    <mergeCell ref="B8:C8"/>
    <mergeCell ref="D8:M8"/>
    <mergeCell ref="B9:C9"/>
    <mergeCell ref="D9:M9"/>
    <mergeCell ref="E24:G24"/>
    <mergeCell ref="E26:G26"/>
    <mergeCell ref="E28:G28"/>
    <mergeCell ref="E29:G29"/>
    <mergeCell ref="B13:M13"/>
    <mergeCell ref="C15:D15"/>
    <mergeCell ref="E15:H15"/>
    <mergeCell ref="I15:M15"/>
    <mergeCell ref="B20:M20"/>
    <mergeCell ref="R70:Z70"/>
    <mergeCell ref="E30:G30"/>
    <mergeCell ref="E31:G31"/>
    <mergeCell ref="C40:J40"/>
    <mergeCell ref="B57:E57"/>
    <mergeCell ref="G57:M57"/>
    <mergeCell ref="C42:M44"/>
    <mergeCell ref="R60:Z60"/>
    <mergeCell ref="B62:E62"/>
    <mergeCell ref="G62:M62"/>
    <mergeCell ref="B65:M65"/>
    <mergeCell ref="R67:Z67"/>
    <mergeCell ref="B68:M68"/>
    <mergeCell ref="B78:B82"/>
    <mergeCell ref="D76:D77"/>
    <mergeCell ref="J76:J77"/>
    <mergeCell ref="K76:K77"/>
    <mergeCell ref="L76:L77"/>
    <mergeCell ref="F78:I78"/>
    <mergeCell ref="F79:I79"/>
    <mergeCell ref="F80:I80"/>
    <mergeCell ref="F81:I81"/>
    <mergeCell ref="F82:I82"/>
    <mergeCell ref="B71:M71"/>
    <mergeCell ref="E76:I76"/>
    <mergeCell ref="F77:I77"/>
    <mergeCell ref="B76:C77"/>
    <mergeCell ref="J92:J93"/>
    <mergeCell ref="B89:D89"/>
    <mergeCell ref="F83:I83"/>
    <mergeCell ref="F84:I84"/>
    <mergeCell ref="F85:I85"/>
    <mergeCell ref="F86:I86"/>
    <mergeCell ref="F88:I88"/>
    <mergeCell ref="F89:I89"/>
    <mergeCell ref="E92:I92"/>
    <mergeCell ref="F93:I93"/>
    <mergeCell ref="F87:I87"/>
    <mergeCell ref="K92:K93"/>
    <mergeCell ref="F101:I101"/>
    <mergeCell ref="F102:I102"/>
    <mergeCell ref="F103:I103"/>
    <mergeCell ref="B83:B88"/>
    <mergeCell ref="B92:C93"/>
    <mergeCell ref="D92:D93"/>
    <mergeCell ref="L92:L93"/>
    <mergeCell ref="B94:B98"/>
    <mergeCell ref="B99:B104"/>
    <mergeCell ref="B119:B120"/>
    <mergeCell ref="F104:I104"/>
    <mergeCell ref="B105:D105"/>
    <mergeCell ref="F105:I105"/>
    <mergeCell ref="B113:M113"/>
    <mergeCell ref="D119:E119"/>
    <mergeCell ref="F94:I94"/>
    <mergeCell ref="F95:I95"/>
    <mergeCell ref="F96:I96"/>
    <mergeCell ref="F97:I97"/>
    <mergeCell ref="F98:I98"/>
    <mergeCell ref="F99:I99"/>
    <mergeCell ref="F100:I100"/>
  </mergeCells>
  <phoneticPr fontId="50"/>
  <conditionalFormatting sqref="E28">
    <cfRule type="cellIs" dxfId="6" priority="3" stopIfTrue="1" operator="greaterThan">
      <formula>666000</formula>
    </cfRule>
    <cfRule type="cellIs" dxfId="5" priority="4" stopIfTrue="1" operator="greaterThan">
      <formula>1000000</formula>
    </cfRule>
  </conditionalFormatting>
  <conditionalFormatting sqref="E30">
    <cfRule type="cellIs" dxfId="4" priority="2" stopIfTrue="1" operator="greaterThan">
      <formula>1000000</formula>
    </cfRule>
  </conditionalFormatting>
  <conditionalFormatting sqref="E30">
    <cfRule type="cellIs" dxfId="3" priority="1" stopIfTrue="1" operator="greaterThan">
      <formula>666000</formula>
    </cfRule>
  </conditionalFormatting>
  <conditionalFormatting sqref="D16">
    <cfRule type="containsText" dxfId="2" priority="5" operator="containsText" text="あり">
      <formula>NOT(ISERROR(SEARCH("あり",D16)))</formula>
    </cfRule>
    <cfRule type="containsText" dxfId="1" priority="6" operator="containsText" text="なし">
      <formula>NOT(ISERROR(SEARCH("なし",D16)))</formula>
    </cfRule>
    <cfRule type="containsText" dxfId="0" priority="7" operator="containsText" text="あり">
      <formula>NOT(ISERROR(SEARCH("あり",D16)))</formula>
    </cfRule>
  </conditionalFormatting>
  <dataValidations count="4">
    <dataValidation imeMode="halfAlpha" allowBlank="1" showInputMessage="1" showErrorMessage="1" sqref="B13:M13" xr:uid="{00000000-0002-0000-0800-000004000000}"/>
    <dataValidation type="list" allowBlank="1" showInputMessage="1" showErrorMessage="1" sqref="I16" xr:uid="{00000000-0002-0000-0800-000002000000}">
      <formula1>"令和元年度,令和２年度,令和３年度"</formula1>
    </dataValidation>
    <dataValidation type="list" allowBlank="1" showInputMessage="1" showErrorMessage="1" sqref="D16 C15:D15" xr:uid="{00000000-0002-0000-0800-000001000000}">
      <formula1>"あり,なし"</formula1>
    </dataValidation>
    <dataValidation imeMode="halfKatakana" allowBlank="1" showInputMessage="1" showErrorMessage="1" sqref="D8:K8 D6" xr:uid="{00000000-0002-0000-0800-000000000000}"/>
  </dataValidations>
  <printOptions horizontalCentered="1"/>
  <pageMargins left="0.70866141732283472" right="0.70866141732283472" top="0.74803149606299213" bottom="0.74803149606299213" header="0.31496062992125984" footer="0.31496062992125984"/>
  <pageSetup paperSize="9" scale="45" fitToHeight="0" orientation="portrait" r:id="rId1"/>
  <rowBreaks count="1" manualBreakCount="1">
    <brk id="6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79873" r:id="rId4" name="チェック 1">
              <controlPr defaultSize="0" autoFill="0" autoLine="0" autoPict="0">
                <anchor moveWithCells="1">
                  <from>
                    <xdr:col>2</xdr:col>
                    <xdr:colOff>15240</xdr:colOff>
                    <xdr:row>34</xdr:row>
                    <xdr:rowOff>160020</xdr:rowOff>
                  </from>
                  <to>
                    <xdr:col>2</xdr:col>
                    <xdr:colOff>266700</xdr:colOff>
                    <xdr:row>37</xdr:row>
                    <xdr:rowOff>114300</xdr:rowOff>
                  </to>
                </anchor>
              </controlPr>
            </control>
          </mc:Choice>
        </mc:AlternateContent>
        <mc:AlternateContent xmlns:mc="http://schemas.openxmlformats.org/markup-compatibility/2006">
          <mc:Choice Requires="x14">
            <control shapeId="79874" r:id="rId5" name="チェック 2">
              <controlPr defaultSize="0" autoFill="0" autoLine="0" autoPict="0">
                <anchor moveWithCells="1">
                  <from>
                    <xdr:col>2</xdr:col>
                    <xdr:colOff>1699260</xdr:colOff>
                    <xdr:row>37</xdr:row>
                    <xdr:rowOff>0</xdr:rowOff>
                  </from>
                  <to>
                    <xdr:col>3</xdr:col>
                    <xdr:colOff>91440</xdr:colOff>
                    <xdr:row>38</xdr:row>
                    <xdr:rowOff>53340</xdr:rowOff>
                  </to>
                </anchor>
              </controlPr>
            </control>
          </mc:Choice>
        </mc:AlternateContent>
        <mc:AlternateContent xmlns:mc="http://schemas.openxmlformats.org/markup-compatibility/2006">
          <mc:Choice Requires="x14">
            <control shapeId="79875" r:id="rId6" name="チェック 3">
              <controlPr defaultSize="0" autoFill="0" autoLine="0" autoPict="0">
                <anchor moveWithCells="1">
                  <from>
                    <xdr:col>2</xdr:col>
                    <xdr:colOff>1699260</xdr:colOff>
                    <xdr:row>35</xdr:row>
                    <xdr:rowOff>0</xdr:rowOff>
                  </from>
                  <to>
                    <xdr:col>3</xdr:col>
                    <xdr:colOff>91440</xdr:colOff>
                    <xdr:row>37</xdr:row>
                    <xdr:rowOff>38100</xdr:rowOff>
                  </to>
                </anchor>
              </controlPr>
            </control>
          </mc:Choice>
        </mc:AlternateContent>
        <mc:AlternateContent xmlns:mc="http://schemas.openxmlformats.org/markup-compatibility/2006">
          <mc:Choice Requires="x14">
            <control shapeId="79876" r:id="rId7" name="チェック 4">
              <controlPr defaultSize="0" autoFill="0" autoLine="0" autoPict="0">
                <anchor moveWithCells="1">
                  <from>
                    <xdr:col>0</xdr:col>
                    <xdr:colOff>99060</xdr:colOff>
                    <xdr:row>18</xdr:row>
                    <xdr:rowOff>0</xdr:rowOff>
                  </from>
                  <to>
                    <xdr:col>1</xdr:col>
                    <xdr:colOff>259080</xdr:colOff>
                    <xdr:row>19</xdr:row>
                    <xdr:rowOff>60960</xdr:rowOff>
                  </to>
                </anchor>
              </controlPr>
            </control>
          </mc:Choice>
        </mc:AlternateContent>
        <mc:AlternateContent xmlns:mc="http://schemas.openxmlformats.org/markup-compatibility/2006">
          <mc:Choice Requires="x14">
            <control shapeId="79877" r:id="rId8" name="チェック 5">
              <controlPr defaultSize="0" autoFill="0" autoLine="0" autoPict="0">
                <anchor moveWithCells="1">
                  <from>
                    <xdr:col>0</xdr:col>
                    <xdr:colOff>99060</xdr:colOff>
                    <xdr:row>18</xdr:row>
                    <xdr:rowOff>373380</xdr:rowOff>
                  </from>
                  <to>
                    <xdr:col>1</xdr:col>
                    <xdr:colOff>266700</xdr:colOff>
                    <xdr:row>20</xdr:row>
                    <xdr:rowOff>15240</xdr:rowOff>
                  </to>
                </anchor>
              </controlPr>
            </control>
          </mc:Choice>
        </mc:AlternateContent>
        <mc:AlternateContent xmlns:mc="http://schemas.openxmlformats.org/markup-compatibility/2006">
          <mc:Choice Requires="x14">
            <control shapeId="79878" r:id="rId9" name="チェック 6">
              <controlPr defaultSize="0" autoFill="0" autoLine="0" autoPict="0">
                <anchor moveWithCells="1">
                  <from>
                    <xdr:col>0</xdr:col>
                    <xdr:colOff>99060</xdr:colOff>
                    <xdr:row>19</xdr:row>
                    <xdr:rowOff>381000</xdr:rowOff>
                  </from>
                  <to>
                    <xdr:col>1</xdr:col>
                    <xdr:colOff>259080</xdr:colOff>
                    <xdr:row>21</xdr:row>
                    <xdr:rowOff>0</xdr:rowOff>
                  </to>
                </anchor>
              </controlPr>
            </control>
          </mc:Choice>
        </mc:AlternateContent>
        <mc:AlternateContent xmlns:mc="http://schemas.openxmlformats.org/markup-compatibility/2006">
          <mc:Choice Requires="x14">
            <control shapeId="79879" r:id="rId10" name="チェック 7">
              <controlPr defaultSize="0" autoFill="0" autoLine="0" autoPict="0">
                <anchor moveWithCells="1">
                  <from>
                    <xdr:col>2</xdr:col>
                    <xdr:colOff>15240</xdr:colOff>
                    <xdr:row>36</xdr:row>
                    <xdr:rowOff>220980</xdr:rowOff>
                  </from>
                  <to>
                    <xdr:col>2</xdr:col>
                    <xdr:colOff>259080</xdr:colOff>
                    <xdr:row>38</xdr:row>
                    <xdr:rowOff>45720</xdr:rowOff>
                  </to>
                </anchor>
              </controlPr>
            </control>
          </mc:Choice>
        </mc:AlternateContent>
        <mc:AlternateContent xmlns:mc="http://schemas.openxmlformats.org/markup-compatibility/2006">
          <mc:Choice Requires="x14">
            <control shapeId="79880" r:id="rId11" name="チェック 8">
              <controlPr defaultSize="0" autoFill="0" autoLine="0" autoPict="0">
                <anchor moveWithCells="1">
                  <from>
                    <xdr:col>4</xdr:col>
                    <xdr:colOff>807720</xdr:colOff>
                    <xdr:row>34</xdr:row>
                    <xdr:rowOff>144780</xdr:rowOff>
                  </from>
                  <to>
                    <xdr:col>5</xdr:col>
                    <xdr:colOff>106680</xdr:colOff>
                    <xdr:row>37</xdr:row>
                    <xdr:rowOff>121920</xdr:rowOff>
                  </to>
                </anchor>
              </controlPr>
            </control>
          </mc:Choice>
        </mc:AlternateContent>
        <mc:AlternateContent xmlns:mc="http://schemas.openxmlformats.org/markup-compatibility/2006">
          <mc:Choice Requires="x14">
            <control shapeId="79881" r:id="rId12" name="チェック 9">
              <controlPr defaultSize="0" autoFill="0" autoLine="0" autoPict="0">
                <anchor moveWithCells="1">
                  <from>
                    <xdr:col>1</xdr:col>
                    <xdr:colOff>7620</xdr:colOff>
                    <xdr:row>57</xdr:row>
                    <xdr:rowOff>0</xdr:rowOff>
                  </from>
                  <to>
                    <xdr:col>2</xdr:col>
                    <xdr:colOff>1211580</xdr:colOff>
                    <xdr:row>58</xdr:row>
                    <xdr:rowOff>7620</xdr:rowOff>
                  </to>
                </anchor>
              </controlPr>
            </control>
          </mc:Choice>
        </mc:AlternateContent>
        <mc:AlternateContent xmlns:mc="http://schemas.openxmlformats.org/markup-compatibility/2006">
          <mc:Choice Requires="x14">
            <control shapeId="79882" r:id="rId13" name="チェック 10">
              <controlPr defaultSize="0" autoFill="0" autoLine="0" autoPict="0">
                <anchor moveWithCells="1">
                  <from>
                    <xdr:col>1</xdr:col>
                    <xdr:colOff>7620</xdr:colOff>
                    <xdr:row>57</xdr:row>
                    <xdr:rowOff>220980</xdr:rowOff>
                  </from>
                  <to>
                    <xdr:col>2</xdr:col>
                    <xdr:colOff>1440180</xdr:colOff>
                    <xdr:row>58</xdr:row>
                    <xdr:rowOff>228600</xdr:rowOff>
                  </to>
                </anchor>
              </controlPr>
            </control>
          </mc:Choice>
        </mc:AlternateContent>
        <mc:AlternateContent xmlns:mc="http://schemas.openxmlformats.org/markup-compatibility/2006">
          <mc:Choice Requires="x14">
            <control shapeId="79883" r:id="rId14" name="チェック 11">
              <controlPr defaultSize="0" autoFill="0" autoLine="0" autoPict="0">
                <anchor moveWithCells="1">
                  <from>
                    <xdr:col>1</xdr:col>
                    <xdr:colOff>7620</xdr:colOff>
                    <xdr:row>58</xdr:row>
                    <xdr:rowOff>205740</xdr:rowOff>
                  </from>
                  <to>
                    <xdr:col>2</xdr:col>
                    <xdr:colOff>1249680</xdr:colOff>
                    <xdr:row>60</xdr:row>
                    <xdr:rowOff>38100</xdr:rowOff>
                  </to>
                </anchor>
              </controlPr>
            </control>
          </mc:Choice>
        </mc:AlternateContent>
        <mc:AlternateContent xmlns:mc="http://schemas.openxmlformats.org/markup-compatibility/2006">
          <mc:Choice Requires="x14">
            <control shapeId="79884" r:id="rId15" name="チェック 12">
              <controlPr defaultSize="0" autoFill="0" autoLine="0" autoPict="0">
                <anchor moveWithCells="1">
                  <from>
                    <xdr:col>2</xdr:col>
                    <xdr:colOff>1790700</xdr:colOff>
                    <xdr:row>57</xdr:row>
                    <xdr:rowOff>7620</xdr:rowOff>
                  </from>
                  <to>
                    <xdr:col>4</xdr:col>
                    <xdr:colOff>876300</xdr:colOff>
                    <xdr:row>58</xdr:row>
                    <xdr:rowOff>7620</xdr:rowOff>
                  </to>
                </anchor>
              </controlPr>
            </control>
          </mc:Choice>
        </mc:AlternateContent>
        <mc:AlternateContent xmlns:mc="http://schemas.openxmlformats.org/markup-compatibility/2006">
          <mc:Choice Requires="x14">
            <control shapeId="79885" r:id="rId16" name="チェック 13">
              <controlPr defaultSize="0" autoFill="0" autoLine="0" autoPict="0">
                <anchor moveWithCells="1">
                  <from>
                    <xdr:col>2</xdr:col>
                    <xdr:colOff>1790700</xdr:colOff>
                    <xdr:row>57</xdr:row>
                    <xdr:rowOff>228600</xdr:rowOff>
                  </from>
                  <to>
                    <xdr:col>4</xdr:col>
                    <xdr:colOff>876300</xdr:colOff>
                    <xdr:row>58</xdr:row>
                    <xdr:rowOff>228600</xdr:rowOff>
                  </to>
                </anchor>
              </controlPr>
            </control>
          </mc:Choice>
        </mc:AlternateContent>
        <mc:AlternateContent xmlns:mc="http://schemas.openxmlformats.org/markup-compatibility/2006">
          <mc:Choice Requires="x14">
            <control shapeId="79886" r:id="rId17" name="チェック 14">
              <controlPr defaultSize="0" autoFill="0" autoLine="0" autoPict="0">
                <anchor moveWithCells="1">
                  <from>
                    <xdr:col>2</xdr:col>
                    <xdr:colOff>1790700</xdr:colOff>
                    <xdr:row>58</xdr:row>
                    <xdr:rowOff>228600</xdr:rowOff>
                  </from>
                  <to>
                    <xdr:col>4</xdr:col>
                    <xdr:colOff>876300</xdr:colOff>
                    <xdr:row>60</xdr:row>
                    <xdr:rowOff>53340</xdr:rowOff>
                  </to>
                </anchor>
              </controlPr>
            </control>
          </mc:Choice>
        </mc:AlternateContent>
        <mc:AlternateContent xmlns:mc="http://schemas.openxmlformats.org/markup-compatibility/2006">
          <mc:Choice Requires="x14">
            <control shapeId="79887" r:id="rId18" name="チェック 15">
              <controlPr defaultSize="0" autoFill="0" autoLine="0" autoPict="0">
                <anchor moveWithCells="1">
                  <from>
                    <xdr:col>1</xdr:col>
                    <xdr:colOff>7620</xdr:colOff>
                    <xdr:row>60</xdr:row>
                    <xdr:rowOff>15240</xdr:rowOff>
                  </from>
                  <to>
                    <xdr:col>2</xdr:col>
                    <xdr:colOff>83820</xdr:colOff>
                    <xdr:row>61</xdr:row>
                    <xdr:rowOff>38100</xdr:rowOff>
                  </to>
                </anchor>
              </controlPr>
            </control>
          </mc:Choice>
        </mc:AlternateContent>
        <mc:AlternateContent xmlns:mc="http://schemas.openxmlformats.org/markup-compatibility/2006">
          <mc:Choice Requires="x14">
            <control shapeId="79888" r:id="rId19" name="チェック 16">
              <controlPr defaultSize="0" autoFill="0" autoLine="0" autoPict="0">
                <anchor moveWithCells="1">
                  <from>
                    <xdr:col>6</xdr:col>
                    <xdr:colOff>76200</xdr:colOff>
                    <xdr:row>57</xdr:row>
                    <xdr:rowOff>38100</xdr:rowOff>
                  </from>
                  <to>
                    <xdr:col>8</xdr:col>
                    <xdr:colOff>91440</xdr:colOff>
                    <xdr:row>57</xdr:row>
                    <xdr:rowOff>228600</xdr:rowOff>
                  </to>
                </anchor>
              </controlPr>
            </control>
          </mc:Choice>
        </mc:AlternateContent>
        <mc:AlternateContent xmlns:mc="http://schemas.openxmlformats.org/markup-compatibility/2006">
          <mc:Choice Requires="x14">
            <control shapeId="79889" r:id="rId20" name="チェック 17">
              <controlPr defaultSize="0" autoFill="0" autoLine="0" autoPict="0">
                <anchor moveWithCells="1">
                  <from>
                    <xdr:col>9</xdr:col>
                    <xdr:colOff>883920</xdr:colOff>
                    <xdr:row>58</xdr:row>
                    <xdr:rowOff>121920</xdr:rowOff>
                  </from>
                  <to>
                    <xdr:col>13</xdr:col>
                    <xdr:colOff>7620</xdr:colOff>
                    <xdr:row>59</xdr:row>
                    <xdr:rowOff>129540</xdr:rowOff>
                  </to>
                </anchor>
              </controlPr>
            </control>
          </mc:Choice>
        </mc:AlternateContent>
        <mc:AlternateContent xmlns:mc="http://schemas.openxmlformats.org/markup-compatibility/2006">
          <mc:Choice Requires="x14">
            <control shapeId="79890" r:id="rId21" name="チェック 18">
              <controlPr defaultSize="0" autoFill="0" autoLine="0" autoPict="0">
                <anchor moveWithCells="1">
                  <from>
                    <xdr:col>9</xdr:col>
                    <xdr:colOff>883920</xdr:colOff>
                    <xdr:row>59</xdr:row>
                    <xdr:rowOff>53340</xdr:rowOff>
                  </from>
                  <to>
                    <xdr:col>12</xdr:col>
                    <xdr:colOff>739140</xdr:colOff>
                    <xdr:row>60</xdr:row>
                    <xdr:rowOff>144780</xdr:rowOff>
                  </to>
                </anchor>
              </controlPr>
            </control>
          </mc:Choice>
        </mc:AlternateContent>
        <mc:AlternateContent xmlns:mc="http://schemas.openxmlformats.org/markup-compatibility/2006">
          <mc:Choice Requires="x14">
            <control shapeId="79891" r:id="rId22" name="チェック 19">
              <controlPr defaultSize="0" autoFill="0" autoLine="0" autoPict="0">
                <anchor moveWithCells="1">
                  <from>
                    <xdr:col>10</xdr:col>
                    <xdr:colOff>15240</xdr:colOff>
                    <xdr:row>60</xdr:row>
                    <xdr:rowOff>106680</xdr:rowOff>
                  </from>
                  <to>
                    <xdr:col>11</xdr:col>
                    <xdr:colOff>121920</xdr:colOff>
                    <xdr:row>61</xdr:row>
                    <xdr:rowOff>137160</xdr:rowOff>
                  </to>
                </anchor>
              </controlPr>
            </control>
          </mc:Choice>
        </mc:AlternateContent>
        <mc:AlternateContent xmlns:mc="http://schemas.openxmlformats.org/markup-compatibility/2006">
          <mc:Choice Requires="x14">
            <control shapeId="79892" r:id="rId23" name="チェック 20">
              <controlPr defaultSize="0" autoFill="0" autoLine="0" autoPict="0">
                <anchor moveWithCells="1">
                  <from>
                    <xdr:col>6</xdr:col>
                    <xdr:colOff>76200</xdr:colOff>
                    <xdr:row>60</xdr:row>
                    <xdr:rowOff>60960</xdr:rowOff>
                  </from>
                  <to>
                    <xdr:col>9</xdr:col>
                    <xdr:colOff>495300</xdr:colOff>
                    <xdr:row>61</xdr:row>
                    <xdr:rowOff>15240</xdr:rowOff>
                  </to>
                </anchor>
              </controlPr>
            </control>
          </mc:Choice>
        </mc:AlternateContent>
        <mc:AlternateContent xmlns:mc="http://schemas.openxmlformats.org/markup-compatibility/2006">
          <mc:Choice Requires="x14">
            <control shapeId="79893" r:id="rId24" name="チェック 23">
              <controlPr defaultSize="0" autoFill="0" autoLine="0" autoPict="0">
                <anchor moveWithCells="1">
                  <from>
                    <xdr:col>0</xdr:col>
                    <xdr:colOff>99060</xdr:colOff>
                    <xdr:row>20</xdr:row>
                    <xdr:rowOff>381000</xdr:rowOff>
                  </from>
                  <to>
                    <xdr:col>1</xdr:col>
                    <xdr:colOff>144780</xdr:colOff>
                    <xdr:row>22</xdr:row>
                    <xdr:rowOff>0</xdr:rowOff>
                  </to>
                </anchor>
              </controlPr>
            </control>
          </mc:Choice>
        </mc:AlternateContent>
        <mc:AlternateContent xmlns:mc="http://schemas.openxmlformats.org/markup-compatibility/2006">
          <mc:Choice Requires="x14">
            <control shapeId="79894" r:id="rId25" name="チェック 24">
              <controlPr defaultSize="0" autoFill="0" autoLine="0" autoPict="0">
                <anchor moveWithCells="1">
                  <from>
                    <xdr:col>4</xdr:col>
                    <xdr:colOff>807720</xdr:colOff>
                    <xdr:row>36</xdr:row>
                    <xdr:rowOff>220980</xdr:rowOff>
                  </from>
                  <to>
                    <xdr:col>5</xdr:col>
                    <xdr:colOff>106680</xdr:colOff>
                    <xdr:row>38</xdr:row>
                    <xdr:rowOff>45720</xdr:rowOff>
                  </to>
                </anchor>
              </controlPr>
            </control>
          </mc:Choice>
        </mc:AlternateContent>
        <mc:AlternateContent xmlns:mc="http://schemas.openxmlformats.org/markup-compatibility/2006">
          <mc:Choice Requires="x14">
            <control shapeId="79895" r:id="rId26" name="チェック 25">
              <controlPr defaultSize="0" autoFill="0" autoLine="0" autoPict="0">
                <anchor moveWithCells="1">
                  <from>
                    <xdr:col>7</xdr:col>
                    <xdr:colOff>297180</xdr:colOff>
                    <xdr:row>36</xdr:row>
                    <xdr:rowOff>205740</xdr:rowOff>
                  </from>
                  <to>
                    <xdr:col>8</xdr:col>
                    <xdr:colOff>106680</xdr:colOff>
                    <xdr:row>38</xdr:row>
                    <xdr:rowOff>45720</xdr:rowOff>
                  </to>
                </anchor>
              </controlPr>
            </control>
          </mc:Choice>
        </mc:AlternateContent>
        <mc:AlternateContent xmlns:mc="http://schemas.openxmlformats.org/markup-compatibility/2006">
          <mc:Choice Requires="x14">
            <control shapeId="79896" r:id="rId27" name="チェック 26">
              <controlPr defaultSize="0" autoFill="0" autoLine="0" autoPict="0">
                <anchor moveWithCells="1">
                  <from>
                    <xdr:col>2</xdr:col>
                    <xdr:colOff>1729740</xdr:colOff>
                    <xdr:row>44</xdr:row>
                    <xdr:rowOff>144780</xdr:rowOff>
                  </from>
                  <to>
                    <xdr:col>3</xdr:col>
                    <xdr:colOff>121920</xdr:colOff>
                    <xdr:row>46</xdr:row>
                    <xdr:rowOff>106680</xdr:rowOff>
                  </to>
                </anchor>
              </controlPr>
            </control>
          </mc:Choice>
        </mc:AlternateContent>
        <mc:AlternateContent xmlns:mc="http://schemas.openxmlformats.org/markup-compatibility/2006">
          <mc:Choice Requires="x14">
            <control shapeId="79897" r:id="rId28" name="チェック 27">
              <controlPr defaultSize="0" autoFill="0" autoLine="0" autoPict="0">
                <anchor moveWithCells="1">
                  <from>
                    <xdr:col>5</xdr:col>
                    <xdr:colOff>472440</xdr:colOff>
                    <xdr:row>44</xdr:row>
                    <xdr:rowOff>144780</xdr:rowOff>
                  </from>
                  <to>
                    <xdr:col>6</xdr:col>
                    <xdr:colOff>38100</xdr:colOff>
                    <xdr:row>46</xdr:row>
                    <xdr:rowOff>106680</xdr:rowOff>
                  </to>
                </anchor>
              </controlPr>
            </control>
          </mc:Choice>
        </mc:AlternateContent>
        <mc:AlternateContent xmlns:mc="http://schemas.openxmlformats.org/markup-compatibility/2006">
          <mc:Choice Requires="x14">
            <control shapeId="79898" r:id="rId29" name="チェック 28">
              <controlPr defaultSize="0" autoFill="0" autoLine="0" autoPict="0">
                <anchor moveWithCells="1">
                  <from>
                    <xdr:col>2</xdr:col>
                    <xdr:colOff>510540</xdr:colOff>
                    <xdr:row>44</xdr:row>
                    <xdr:rowOff>121920</xdr:rowOff>
                  </from>
                  <to>
                    <xdr:col>2</xdr:col>
                    <xdr:colOff>762000</xdr:colOff>
                    <xdr:row>46</xdr:row>
                    <xdr:rowOff>99060</xdr:rowOff>
                  </to>
                </anchor>
              </controlPr>
            </control>
          </mc:Choice>
        </mc:AlternateContent>
        <mc:AlternateContent xmlns:mc="http://schemas.openxmlformats.org/markup-compatibility/2006">
          <mc:Choice Requires="x14">
            <control shapeId="79899" r:id="rId30" name="チェック 29">
              <controlPr defaultSize="0" autoFill="0" autoLine="0" autoPict="0">
                <anchor moveWithCells="1">
                  <from>
                    <xdr:col>3</xdr:col>
                    <xdr:colOff>1112520</xdr:colOff>
                    <xdr:row>44</xdr:row>
                    <xdr:rowOff>144780</xdr:rowOff>
                  </from>
                  <to>
                    <xdr:col>4</xdr:col>
                    <xdr:colOff>304800</xdr:colOff>
                    <xdr:row>46</xdr:row>
                    <xdr:rowOff>106680</xdr:rowOff>
                  </to>
                </anchor>
              </controlPr>
            </control>
          </mc:Choice>
        </mc:AlternateContent>
        <mc:AlternateContent xmlns:mc="http://schemas.openxmlformats.org/markup-compatibility/2006">
          <mc:Choice Requires="x14">
            <control shapeId="79900" r:id="rId31" name="チェック 30">
              <controlPr defaultSize="0" autoFill="0" autoLine="0" autoPict="0">
                <anchor moveWithCells="1">
                  <from>
                    <xdr:col>2</xdr:col>
                    <xdr:colOff>525780</xdr:colOff>
                    <xdr:row>52</xdr:row>
                    <xdr:rowOff>30480</xdr:rowOff>
                  </from>
                  <to>
                    <xdr:col>2</xdr:col>
                    <xdr:colOff>769620</xdr:colOff>
                    <xdr:row>54</xdr:row>
                    <xdr:rowOff>121920</xdr:rowOff>
                  </to>
                </anchor>
              </controlPr>
            </control>
          </mc:Choice>
        </mc:AlternateContent>
        <mc:AlternateContent xmlns:mc="http://schemas.openxmlformats.org/markup-compatibility/2006">
          <mc:Choice Requires="x14">
            <control shapeId="79901" r:id="rId32" name="チェック 31">
              <controlPr defaultSize="0" autoFill="0" autoLine="0" autoPict="0">
                <anchor moveWithCells="1">
                  <from>
                    <xdr:col>2</xdr:col>
                    <xdr:colOff>510540</xdr:colOff>
                    <xdr:row>47</xdr:row>
                    <xdr:rowOff>144780</xdr:rowOff>
                  </from>
                  <to>
                    <xdr:col>2</xdr:col>
                    <xdr:colOff>762000</xdr:colOff>
                    <xdr:row>49</xdr:row>
                    <xdr:rowOff>144780</xdr:rowOff>
                  </to>
                </anchor>
              </controlPr>
            </control>
          </mc:Choice>
        </mc:AlternateContent>
        <mc:AlternateContent xmlns:mc="http://schemas.openxmlformats.org/markup-compatibility/2006">
          <mc:Choice Requires="x14">
            <control shapeId="79902" r:id="rId33" name="チェック 32">
              <controlPr defaultSize="0" autoFill="0" autoLine="0" autoPict="0">
                <anchor moveWithCells="1">
                  <from>
                    <xdr:col>2</xdr:col>
                    <xdr:colOff>525780</xdr:colOff>
                    <xdr:row>46</xdr:row>
                    <xdr:rowOff>137160</xdr:rowOff>
                  </from>
                  <to>
                    <xdr:col>2</xdr:col>
                    <xdr:colOff>769620</xdr:colOff>
                    <xdr:row>48</xdr:row>
                    <xdr:rowOff>121920</xdr:rowOff>
                  </to>
                </anchor>
              </controlPr>
            </control>
          </mc:Choice>
        </mc:AlternateContent>
        <mc:AlternateContent xmlns:mc="http://schemas.openxmlformats.org/markup-compatibility/2006">
          <mc:Choice Requires="x14">
            <control shapeId="79903" r:id="rId34" name="チェック 33">
              <controlPr defaultSize="0" autoFill="0" autoLine="0" autoPict="0">
                <anchor moveWithCells="1">
                  <from>
                    <xdr:col>2</xdr:col>
                    <xdr:colOff>525780</xdr:colOff>
                    <xdr:row>45</xdr:row>
                    <xdr:rowOff>152400</xdr:rowOff>
                  </from>
                  <to>
                    <xdr:col>2</xdr:col>
                    <xdr:colOff>769620</xdr:colOff>
                    <xdr:row>47</xdr:row>
                    <xdr:rowOff>144780</xdr:rowOff>
                  </to>
                </anchor>
              </controlPr>
            </control>
          </mc:Choice>
        </mc:AlternateContent>
        <mc:AlternateContent xmlns:mc="http://schemas.openxmlformats.org/markup-compatibility/2006">
          <mc:Choice Requires="x14">
            <control shapeId="79904" r:id="rId35" name="チェック 34">
              <controlPr defaultSize="0" autoFill="0" autoLine="0" autoPict="0">
                <anchor moveWithCells="1">
                  <from>
                    <xdr:col>6</xdr:col>
                    <xdr:colOff>76200</xdr:colOff>
                    <xdr:row>58</xdr:row>
                    <xdr:rowOff>83820</xdr:rowOff>
                  </from>
                  <to>
                    <xdr:col>8</xdr:col>
                    <xdr:colOff>838200</xdr:colOff>
                    <xdr:row>59</xdr:row>
                    <xdr:rowOff>83820</xdr:rowOff>
                  </to>
                </anchor>
              </controlPr>
            </control>
          </mc:Choice>
        </mc:AlternateContent>
        <mc:AlternateContent xmlns:mc="http://schemas.openxmlformats.org/markup-compatibility/2006">
          <mc:Choice Requires="x14">
            <control shapeId="79905" r:id="rId36" name="チェック 35">
              <controlPr defaultSize="0" autoFill="0" autoLine="0" autoPict="0">
                <anchor moveWithCells="1">
                  <from>
                    <xdr:col>6</xdr:col>
                    <xdr:colOff>76200</xdr:colOff>
                    <xdr:row>59</xdr:row>
                    <xdr:rowOff>68580</xdr:rowOff>
                  </from>
                  <to>
                    <xdr:col>8</xdr:col>
                    <xdr:colOff>594360</xdr:colOff>
                    <xdr:row>60</xdr:row>
                    <xdr:rowOff>83820</xdr:rowOff>
                  </to>
                </anchor>
              </controlPr>
            </control>
          </mc:Choice>
        </mc:AlternateContent>
        <mc:AlternateContent xmlns:mc="http://schemas.openxmlformats.org/markup-compatibility/2006">
          <mc:Choice Requires="x14">
            <control shapeId="79906" r:id="rId37" name="チェック 36">
              <controlPr defaultSize="0" autoFill="0" autoLine="0" autoPict="0">
                <anchor moveWithCells="1">
                  <from>
                    <xdr:col>0</xdr:col>
                    <xdr:colOff>99060</xdr:colOff>
                    <xdr:row>17</xdr:row>
                    <xdr:rowOff>0</xdr:rowOff>
                  </from>
                  <to>
                    <xdr:col>1</xdr:col>
                    <xdr:colOff>259080</xdr:colOff>
                    <xdr:row>18</xdr:row>
                    <xdr:rowOff>53340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4DCD-7976-4341-8448-5C2625B2E434}">
  <sheetPr>
    <pageSetUpPr fitToPage="1"/>
  </sheetPr>
  <dimension ref="A1:W69"/>
  <sheetViews>
    <sheetView showGridLines="0" view="pageBreakPreview" zoomScale="70" zoomScaleNormal="30" zoomScaleSheetLayoutView="70" workbookViewId="0">
      <selection activeCell="D8" sqref="D8:K8"/>
    </sheetView>
  </sheetViews>
  <sheetFormatPr defaultColWidth="5.6640625" defaultRowHeight="14.4" x14ac:dyDescent="0.2"/>
  <cols>
    <col min="1" max="1" width="3.88671875" style="259" customWidth="1"/>
    <col min="2" max="2" width="5.6640625" style="259"/>
    <col min="3" max="3" width="12.88671875" style="259" customWidth="1"/>
    <col min="4" max="4" width="5.6640625" style="259"/>
    <col min="5" max="5" width="18" style="259" customWidth="1"/>
    <col min="6" max="21" width="5.6640625" style="259"/>
    <col min="22" max="22" width="3.88671875" style="259" customWidth="1"/>
    <col min="23" max="23" width="2.77734375" style="259" customWidth="1"/>
    <col min="24" max="16384" width="5.6640625" style="259"/>
  </cols>
  <sheetData>
    <row r="1" spans="1:23" ht="16.2" x14ac:dyDescent="0.2">
      <c r="A1" s="7" t="s">
        <v>236</v>
      </c>
    </row>
    <row r="2" spans="1:23" ht="24.9" customHeight="1" x14ac:dyDescent="0.2">
      <c r="A2" s="538" t="s">
        <v>235</v>
      </c>
      <c r="B2" s="408"/>
      <c r="C2" s="408"/>
      <c r="D2" s="408"/>
      <c r="E2" s="408"/>
      <c r="F2" s="408"/>
      <c r="G2" s="408"/>
      <c r="H2" s="408"/>
      <c r="I2" s="408"/>
      <c r="J2" s="408"/>
      <c r="K2" s="408"/>
      <c r="L2" s="408"/>
      <c r="M2" s="408"/>
      <c r="N2" s="408"/>
      <c r="O2" s="408"/>
      <c r="P2" s="408"/>
      <c r="Q2" s="408"/>
      <c r="R2" s="408"/>
      <c r="S2" s="408"/>
      <c r="T2" s="408"/>
      <c r="U2" s="408"/>
      <c r="V2" s="408"/>
      <c r="W2" s="408"/>
    </row>
    <row r="3" spans="1:23" ht="32.25" customHeight="1" x14ac:dyDescent="0.2">
      <c r="A3" s="408"/>
      <c r="B3" s="408"/>
      <c r="C3" s="408"/>
      <c r="D3" s="408"/>
      <c r="E3" s="408"/>
      <c r="F3" s="408"/>
      <c r="G3" s="408"/>
      <c r="H3" s="408"/>
      <c r="I3" s="408"/>
      <c r="J3" s="408"/>
      <c r="K3" s="408"/>
      <c r="L3" s="408"/>
      <c r="M3" s="408"/>
      <c r="N3" s="408"/>
      <c r="O3" s="408"/>
      <c r="P3" s="408"/>
      <c r="Q3" s="408"/>
      <c r="R3" s="408"/>
      <c r="S3" s="408"/>
      <c r="T3" s="408"/>
      <c r="U3" s="408"/>
      <c r="V3" s="408"/>
      <c r="W3" s="408"/>
    </row>
    <row r="4" spans="1:23" s="244" customFormat="1" ht="19.2" x14ac:dyDescent="0.2">
      <c r="B4" s="289"/>
      <c r="C4" s="289"/>
      <c r="D4" s="289"/>
      <c r="E4" s="289"/>
      <c r="F4" s="289"/>
      <c r="G4" s="289"/>
      <c r="P4" s="551"/>
      <c r="Q4" s="551"/>
      <c r="R4" s="551"/>
      <c r="S4" s="552"/>
      <c r="T4" s="552"/>
      <c r="U4" s="552"/>
      <c r="V4" s="552"/>
    </row>
    <row r="5" spans="1:23" s="244" customFormat="1" ht="19.2" x14ac:dyDescent="0.2">
      <c r="B5" s="289"/>
      <c r="C5" s="289"/>
      <c r="D5" s="289"/>
      <c r="E5" s="289"/>
      <c r="F5" s="289"/>
      <c r="G5" s="289"/>
      <c r="P5" s="288"/>
      <c r="Q5" s="288"/>
      <c r="R5" s="288"/>
      <c r="S5" s="287"/>
      <c r="T5" s="287"/>
      <c r="U5" s="287"/>
      <c r="V5" s="287"/>
    </row>
    <row r="6" spans="1:23" customFormat="1" ht="15" thickBot="1" x14ac:dyDescent="0.25">
      <c r="C6" s="13" t="s">
        <v>41</v>
      </c>
    </row>
    <row r="7" spans="1:23" customFormat="1" ht="28.5" customHeight="1" x14ac:dyDescent="0.2">
      <c r="C7" s="286" t="s">
        <v>43</v>
      </c>
      <c r="D7" s="553"/>
      <c r="E7" s="554"/>
      <c r="F7" s="554"/>
      <c r="G7" s="554"/>
      <c r="H7" s="554"/>
      <c r="I7" s="554"/>
      <c r="J7" s="554"/>
      <c r="K7" s="555"/>
    </row>
    <row r="8" spans="1:23" customFormat="1" ht="28.5" customHeight="1" x14ac:dyDescent="0.2">
      <c r="C8" s="285" t="s">
        <v>44</v>
      </c>
      <c r="D8" s="556"/>
      <c r="E8" s="557"/>
      <c r="F8" s="557"/>
      <c r="G8" s="557"/>
      <c r="H8" s="557"/>
      <c r="I8" s="557"/>
      <c r="J8" s="557"/>
      <c r="K8" s="558"/>
    </row>
    <row r="9" spans="1:23" customFormat="1" ht="28.5" customHeight="1" x14ac:dyDescent="0.2">
      <c r="C9" s="284" t="s">
        <v>24</v>
      </c>
      <c r="D9" s="559"/>
      <c r="E9" s="560"/>
      <c r="F9" s="561" t="s">
        <v>100</v>
      </c>
      <c r="G9" s="561"/>
      <c r="H9" s="561"/>
      <c r="I9" s="561"/>
      <c r="J9" s="561"/>
      <c r="K9" s="562"/>
    </row>
    <row r="10" spans="1:23" customFormat="1" ht="28.5" customHeight="1" thickBot="1" x14ac:dyDescent="0.25">
      <c r="C10" s="283" t="s">
        <v>8</v>
      </c>
      <c r="D10" s="563"/>
      <c r="E10" s="564"/>
      <c r="F10" s="548" t="s">
        <v>100</v>
      </c>
      <c r="G10" s="548"/>
      <c r="H10" s="548"/>
      <c r="I10" s="548"/>
      <c r="J10" s="548"/>
      <c r="K10" s="549"/>
    </row>
    <row r="11" spans="1:23" ht="9.9" customHeight="1" x14ac:dyDescent="0.2"/>
    <row r="12" spans="1:23" ht="20.100000000000001" customHeight="1" x14ac:dyDescent="0.2">
      <c r="B12" s="409" t="s">
        <v>15</v>
      </c>
      <c r="C12" s="409"/>
      <c r="D12" s="409"/>
      <c r="E12" s="539">
        <f>$C$16+$E$16-$G$16+B42</f>
        <v>0</v>
      </c>
      <c r="F12" s="540"/>
      <c r="G12" s="540"/>
      <c r="H12" s="540"/>
      <c r="I12" s="540"/>
      <c r="J12" s="413" t="s">
        <v>7</v>
      </c>
      <c r="K12" s="413"/>
      <c r="M12" s="550"/>
      <c r="N12" s="550"/>
      <c r="O12" s="550"/>
      <c r="P12" s="550"/>
      <c r="Q12" s="550"/>
      <c r="R12" s="550"/>
      <c r="T12" s="244"/>
      <c r="U12" s="244"/>
    </row>
    <row r="13" spans="1:23" ht="20.100000000000001" customHeight="1" thickBot="1" x14ac:dyDescent="0.25">
      <c r="B13" s="409"/>
      <c r="C13" s="409"/>
      <c r="D13" s="409"/>
      <c r="E13" s="541"/>
      <c r="F13" s="541"/>
      <c r="G13" s="541"/>
      <c r="H13" s="541"/>
      <c r="I13" s="541"/>
      <c r="J13" s="413"/>
      <c r="K13" s="413"/>
      <c r="M13" s="550"/>
      <c r="N13" s="550"/>
      <c r="O13" s="550"/>
      <c r="P13" s="550"/>
      <c r="Q13" s="550"/>
      <c r="R13" s="550"/>
      <c r="T13" s="244"/>
      <c r="U13" s="244"/>
    </row>
    <row r="14" spans="1:23" ht="9.9" customHeight="1" x14ac:dyDescent="0.2"/>
    <row r="15" spans="1:23" ht="39.9" customHeight="1" x14ac:dyDescent="0.2">
      <c r="C15" s="565" t="s">
        <v>234</v>
      </c>
      <c r="D15" s="566"/>
      <c r="E15" s="567" t="s">
        <v>233</v>
      </c>
      <c r="F15" s="568"/>
      <c r="G15" s="567" t="s">
        <v>232</v>
      </c>
      <c r="H15" s="568"/>
      <c r="I15" s="263"/>
      <c r="J15" s="263"/>
    </row>
    <row r="16" spans="1:23" ht="24.9" customHeight="1" x14ac:dyDescent="0.2">
      <c r="C16" s="528">
        <f>$P$25+$P$38</f>
        <v>0</v>
      </c>
      <c r="D16" s="529"/>
      <c r="E16" s="569">
        <f>$S$25+$S$38</f>
        <v>0</v>
      </c>
      <c r="F16" s="570"/>
      <c r="G16" s="571"/>
      <c r="H16" s="572"/>
      <c r="I16" s="116"/>
      <c r="J16" s="116"/>
    </row>
    <row r="17" spans="2:21" ht="9.9" customHeight="1" x14ac:dyDescent="0.2"/>
    <row r="18" spans="2:21" ht="18" customHeight="1" x14ac:dyDescent="0.2">
      <c r="B18" s="259" t="s">
        <v>231</v>
      </c>
    </row>
    <row r="19" spans="2:21" s="263" customFormat="1" ht="24.9" customHeight="1" x14ac:dyDescent="0.2">
      <c r="B19" s="281" t="s">
        <v>55</v>
      </c>
      <c r="C19" s="522" t="s">
        <v>102</v>
      </c>
      <c r="D19" s="522"/>
      <c r="E19" s="522"/>
      <c r="F19" s="522"/>
      <c r="G19" s="522"/>
      <c r="H19" s="522"/>
      <c r="I19" s="522"/>
      <c r="J19" s="522"/>
      <c r="K19" s="522" t="s">
        <v>104</v>
      </c>
      <c r="L19" s="522"/>
      <c r="M19" s="522" t="s">
        <v>105</v>
      </c>
      <c r="N19" s="522"/>
      <c r="O19" s="522"/>
      <c r="P19" s="522" t="s">
        <v>106</v>
      </c>
      <c r="Q19" s="522"/>
      <c r="R19" s="522"/>
      <c r="S19" s="527" t="s">
        <v>107</v>
      </c>
      <c r="T19" s="527"/>
      <c r="U19" s="527"/>
    </row>
    <row r="20" spans="2:21" ht="24.9" customHeight="1" x14ac:dyDescent="0.2">
      <c r="B20" s="110">
        <v>1</v>
      </c>
      <c r="C20" s="518"/>
      <c r="D20" s="518"/>
      <c r="E20" s="518"/>
      <c r="F20" s="518"/>
      <c r="G20" s="518"/>
      <c r="H20" s="518"/>
      <c r="I20" s="518"/>
      <c r="J20" s="518"/>
      <c r="K20" s="117"/>
      <c r="L20" s="282" t="s">
        <v>57</v>
      </c>
      <c r="M20" s="519"/>
      <c r="N20" s="519"/>
      <c r="O20" s="519"/>
      <c r="P20" s="520">
        <f>K20*M20</f>
        <v>0</v>
      </c>
      <c r="Q20" s="520"/>
      <c r="R20" s="520"/>
      <c r="S20" s="519"/>
      <c r="T20" s="519"/>
      <c r="U20" s="519"/>
    </row>
    <row r="21" spans="2:21" ht="24.9" customHeight="1" x14ac:dyDescent="0.2">
      <c r="B21" s="110">
        <v>2</v>
      </c>
      <c r="C21" s="542"/>
      <c r="D21" s="543"/>
      <c r="E21" s="543"/>
      <c r="F21" s="543"/>
      <c r="G21" s="543"/>
      <c r="H21" s="543"/>
      <c r="I21" s="543"/>
      <c r="J21" s="544"/>
      <c r="K21" s="117"/>
      <c r="L21" s="282" t="s">
        <v>57</v>
      </c>
      <c r="M21" s="545"/>
      <c r="N21" s="546"/>
      <c r="O21" s="547"/>
      <c r="P21" s="520">
        <f>K21*M21</f>
        <v>0</v>
      </c>
      <c r="Q21" s="520"/>
      <c r="R21" s="520"/>
      <c r="S21" s="545"/>
      <c r="T21" s="546"/>
      <c r="U21" s="547"/>
    </row>
    <row r="22" spans="2:21" ht="24.9" customHeight="1" x14ac:dyDescent="0.2">
      <c r="B22" s="110">
        <v>3</v>
      </c>
      <c r="C22" s="542"/>
      <c r="D22" s="543"/>
      <c r="E22" s="543"/>
      <c r="F22" s="543"/>
      <c r="G22" s="543"/>
      <c r="H22" s="543"/>
      <c r="I22" s="543"/>
      <c r="J22" s="544"/>
      <c r="K22" s="117"/>
      <c r="L22" s="282" t="s">
        <v>57</v>
      </c>
      <c r="M22" s="545"/>
      <c r="N22" s="546"/>
      <c r="O22" s="547"/>
      <c r="P22" s="520">
        <f>K22*M22</f>
        <v>0</v>
      </c>
      <c r="Q22" s="520"/>
      <c r="R22" s="520"/>
      <c r="S22" s="545"/>
      <c r="T22" s="546"/>
      <c r="U22" s="547"/>
    </row>
    <row r="23" spans="2:21" ht="24.9" customHeight="1" x14ac:dyDescent="0.2">
      <c r="B23" s="110">
        <v>4</v>
      </c>
      <c r="C23" s="542"/>
      <c r="D23" s="543"/>
      <c r="E23" s="543"/>
      <c r="F23" s="543"/>
      <c r="G23" s="543"/>
      <c r="H23" s="543"/>
      <c r="I23" s="543"/>
      <c r="J23" s="544"/>
      <c r="K23" s="117"/>
      <c r="L23" s="282" t="s">
        <v>57</v>
      </c>
      <c r="M23" s="545"/>
      <c r="N23" s="546"/>
      <c r="O23" s="547"/>
      <c r="P23" s="520">
        <f>K23*M23</f>
        <v>0</v>
      </c>
      <c r="Q23" s="520"/>
      <c r="R23" s="520"/>
      <c r="S23" s="545"/>
      <c r="T23" s="546"/>
      <c r="U23" s="547"/>
    </row>
    <row r="24" spans="2:21" ht="24.9" customHeight="1" x14ac:dyDescent="0.2">
      <c r="B24" s="110">
        <v>5</v>
      </c>
      <c r="C24" s="542"/>
      <c r="D24" s="543"/>
      <c r="E24" s="543"/>
      <c r="F24" s="543"/>
      <c r="G24" s="543"/>
      <c r="H24" s="543"/>
      <c r="I24" s="543"/>
      <c r="J24" s="544"/>
      <c r="K24" s="117"/>
      <c r="L24" s="282" t="s">
        <v>57</v>
      </c>
      <c r="M24" s="545"/>
      <c r="N24" s="546"/>
      <c r="O24" s="547"/>
      <c r="P24" s="520">
        <f>K24*M24</f>
        <v>0</v>
      </c>
      <c r="Q24" s="520"/>
      <c r="R24" s="520"/>
      <c r="S24" s="545"/>
      <c r="T24" s="546"/>
      <c r="U24" s="547"/>
    </row>
    <row r="25" spans="2:21" ht="24.9" customHeight="1" x14ac:dyDescent="0.2">
      <c r="M25" s="522" t="s">
        <v>108</v>
      </c>
      <c r="N25" s="522"/>
      <c r="O25" s="522"/>
      <c r="P25" s="524">
        <f>SUM(P20:R24)</f>
        <v>0</v>
      </c>
      <c r="Q25" s="525"/>
      <c r="R25" s="526"/>
      <c r="S25" s="524">
        <f>SUM(S20:U24)</f>
        <v>0</v>
      </c>
      <c r="T25" s="525"/>
      <c r="U25" s="526"/>
    </row>
    <row r="26" spans="2:21" ht="20.100000000000001" customHeight="1" x14ac:dyDescent="0.2">
      <c r="B26" s="259" t="s">
        <v>230</v>
      </c>
      <c r="M26" s="118"/>
      <c r="N26" s="118"/>
      <c r="O26" s="118"/>
      <c r="P26" s="119"/>
      <c r="Q26" s="119"/>
      <c r="R26" s="119"/>
      <c r="S26" s="119"/>
      <c r="T26" s="119"/>
      <c r="U26" s="119"/>
    </row>
    <row r="27" spans="2:21" s="263" customFormat="1" ht="24.9" customHeight="1" x14ac:dyDescent="0.2">
      <c r="B27" s="281" t="s">
        <v>55</v>
      </c>
      <c r="C27" s="522" t="s">
        <v>102</v>
      </c>
      <c r="D27" s="522"/>
      <c r="E27" s="522"/>
      <c r="F27" s="522"/>
      <c r="G27" s="522"/>
      <c r="H27" s="522"/>
      <c r="I27" s="522"/>
      <c r="J27" s="522"/>
      <c r="K27" s="522" t="s">
        <v>104</v>
      </c>
      <c r="L27" s="522"/>
      <c r="M27" s="522" t="s">
        <v>105</v>
      </c>
      <c r="N27" s="522"/>
      <c r="O27" s="522"/>
      <c r="P27" s="522" t="s">
        <v>106</v>
      </c>
      <c r="Q27" s="522"/>
      <c r="R27" s="522"/>
      <c r="S27" s="527" t="s">
        <v>107</v>
      </c>
      <c r="T27" s="527"/>
      <c r="U27" s="527"/>
    </row>
    <row r="28" spans="2:21" ht="24.9" customHeight="1" x14ac:dyDescent="0.2">
      <c r="B28" s="110">
        <v>1</v>
      </c>
      <c r="C28" s="518"/>
      <c r="D28" s="518"/>
      <c r="E28" s="518"/>
      <c r="F28" s="518"/>
      <c r="G28" s="518"/>
      <c r="H28" s="518"/>
      <c r="I28" s="518"/>
      <c r="J28" s="518"/>
      <c r="K28" s="117"/>
      <c r="L28" s="280"/>
      <c r="M28" s="519"/>
      <c r="N28" s="519"/>
      <c r="O28" s="519"/>
      <c r="P28" s="520">
        <f t="shared" ref="P28:P37" si="0">K28*M28</f>
        <v>0</v>
      </c>
      <c r="Q28" s="520"/>
      <c r="R28" s="520"/>
      <c r="S28" s="519"/>
      <c r="T28" s="519"/>
      <c r="U28" s="519"/>
    </row>
    <row r="29" spans="2:21" ht="24.9" customHeight="1" x14ac:dyDescent="0.2">
      <c r="B29" s="110">
        <v>2</v>
      </c>
      <c r="C29" s="518"/>
      <c r="D29" s="518"/>
      <c r="E29" s="518"/>
      <c r="F29" s="518"/>
      <c r="G29" s="518"/>
      <c r="H29" s="518"/>
      <c r="I29" s="518"/>
      <c r="J29" s="518"/>
      <c r="K29" s="117"/>
      <c r="L29" s="280"/>
      <c r="M29" s="519"/>
      <c r="N29" s="519"/>
      <c r="O29" s="519"/>
      <c r="P29" s="520">
        <f t="shared" si="0"/>
        <v>0</v>
      </c>
      <c r="Q29" s="520"/>
      <c r="R29" s="520"/>
      <c r="S29" s="519"/>
      <c r="T29" s="519"/>
      <c r="U29" s="519"/>
    </row>
    <row r="30" spans="2:21" ht="24.9" customHeight="1" x14ac:dyDescent="0.2">
      <c r="B30" s="110">
        <v>3</v>
      </c>
      <c r="C30" s="518"/>
      <c r="D30" s="518"/>
      <c r="E30" s="518"/>
      <c r="F30" s="518"/>
      <c r="G30" s="518"/>
      <c r="H30" s="518"/>
      <c r="I30" s="518"/>
      <c r="J30" s="518"/>
      <c r="K30" s="117"/>
      <c r="L30" s="280"/>
      <c r="M30" s="519"/>
      <c r="N30" s="519"/>
      <c r="O30" s="519"/>
      <c r="P30" s="520">
        <f t="shared" si="0"/>
        <v>0</v>
      </c>
      <c r="Q30" s="520"/>
      <c r="R30" s="520"/>
      <c r="S30" s="519"/>
      <c r="T30" s="519"/>
      <c r="U30" s="519"/>
    </row>
    <row r="31" spans="2:21" ht="24.9" customHeight="1" x14ac:dyDescent="0.2">
      <c r="B31" s="110">
        <v>4</v>
      </c>
      <c r="C31" s="518"/>
      <c r="D31" s="518"/>
      <c r="E31" s="518"/>
      <c r="F31" s="518"/>
      <c r="G31" s="518"/>
      <c r="H31" s="518"/>
      <c r="I31" s="518"/>
      <c r="J31" s="518"/>
      <c r="K31" s="117"/>
      <c r="L31" s="280"/>
      <c r="M31" s="519"/>
      <c r="N31" s="519"/>
      <c r="O31" s="519"/>
      <c r="P31" s="520">
        <f t="shared" si="0"/>
        <v>0</v>
      </c>
      <c r="Q31" s="520"/>
      <c r="R31" s="520"/>
      <c r="S31" s="519"/>
      <c r="T31" s="519"/>
      <c r="U31" s="519"/>
    </row>
    <row r="32" spans="2:21" ht="24.9" customHeight="1" x14ac:dyDescent="0.2">
      <c r="B32" s="110">
        <v>5</v>
      </c>
      <c r="C32" s="518"/>
      <c r="D32" s="518"/>
      <c r="E32" s="518"/>
      <c r="F32" s="518"/>
      <c r="G32" s="518"/>
      <c r="H32" s="518"/>
      <c r="I32" s="518"/>
      <c r="J32" s="518"/>
      <c r="K32" s="117"/>
      <c r="L32" s="280"/>
      <c r="M32" s="519"/>
      <c r="N32" s="519"/>
      <c r="O32" s="519"/>
      <c r="P32" s="520">
        <f t="shared" si="0"/>
        <v>0</v>
      </c>
      <c r="Q32" s="520"/>
      <c r="R32" s="520"/>
      <c r="S32" s="519"/>
      <c r="T32" s="519"/>
      <c r="U32" s="519"/>
    </row>
    <row r="33" spans="2:21" ht="24.9" customHeight="1" x14ac:dyDescent="0.2">
      <c r="B33" s="110">
        <v>6</v>
      </c>
      <c r="C33" s="518"/>
      <c r="D33" s="518"/>
      <c r="E33" s="518"/>
      <c r="F33" s="518"/>
      <c r="G33" s="518"/>
      <c r="H33" s="518"/>
      <c r="I33" s="518"/>
      <c r="J33" s="518"/>
      <c r="K33" s="117"/>
      <c r="L33" s="280"/>
      <c r="M33" s="519"/>
      <c r="N33" s="519"/>
      <c r="O33" s="519"/>
      <c r="P33" s="520">
        <f t="shared" si="0"/>
        <v>0</v>
      </c>
      <c r="Q33" s="520"/>
      <c r="R33" s="520"/>
      <c r="S33" s="519"/>
      <c r="T33" s="519"/>
      <c r="U33" s="519"/>
    </row>
    <row r="34" spans="2:21" ht="24.9" customHeight="1" x14ac:dyDescent="0.2">
      <c r="B34" s="110">
        <v>7</v>
      </c>
      <c r="C34" s="518"/>
      <c r="D34" s="518"/>
      <c r="E34" s="518"/>
      <c r="F34" s="518"/>
      <c r="G34" s="518"/>
      <c r="H34" s="518"/>
      <c r="I34" s="518"/>
      <c r="J34" s="518"/>
      <c r="K34" s="117"/>
      <c r="L34" s="280"/>
      <c r="M34" s="519"/>
      <c r="N34" s="519"/>
      <c r="O34" s="519"/>
      <c r="P34" s="520">
        <f t="shared" si="0"/>
        <v>0</v>
      </c>
      <c r="Q34" s="520"/>
      <c r="R34" s="520"/>
      <c r="S34" s="519"/>
      <c r="T34" s="519"/>
      <c r="U34" s="519"/>
    </row>
    <row r="35" spans="2:21" ht="24.9" customHeight="1" x14ac:dyDescent="0.2">
      <c r="B35" s="110">
        <v>8</v>
      </c>
      <c r="C35" s="518"/>
      <c r="D35" s="518"/>
      <c r="E35" s="518"/>
      <c r="F35" s="518"/>
      <c r="G35" s="518"/>
      <c r="H35" s="518"/>
      <c r="I35" s="518"/>
      <c r="J35" s="518"/>
      <c r="K35" s="117"/>
      <c r="L35" s="280"/>
      <c r="M35" s="519"/>
      <c r="N35" s="519"/>
      <c r="O35" s="519"/>
      <c r="P35" s="520">
        <f t="shared" si="0"/>
        <v>0</v>
      </c>
      <c r="Q35" s="520"/>
      <c r="R35" s="520"/>
      <c r="S35" s="519"/>
      <c r="T35" s="519"/>
      <c r="U35" s="519"/>
    </row>
    <row r="36" spans="2:21" ht="24.9" customHeight="1" x14ac:dyDescent="0.2">
      <c r="B36" s="110">
        <v>9</v>
      </c>
      <c r="C36" s="518"/>
      <c r="D36" s="518"/>
      <c r="E36" s="518"/>
      <c r="F36" s="518"/>
      <c r="G36" s="518"/>
      <c r="H36" s="518"/>
      <c r="I36" s="518"/>
      <c r="J36" s="518"/>
      <c r="K36" s="117"/>
      <c r="L36" s="280"/>
      <c r="M36" s="519"/>
      <c r="N36" s="519"/>
      <c r="O36" s="519"/>
      <c r="P36" s="520">
        <f t="shared" si="0"/>
        <v>0</v>
      </c>
      <c r="Q36" s="520"/>
      <c r="R36" s="520"/>
      <c r="S36" s="519"/>
      <c r="T36" s="519"/>
      <c r="U36" s="519"/>
    </row>
    <row r="37" spans="2:21" ht="24.9" customHeight="1" x14ac:dyDescent="0.2">
      <c r="B37" s="110">
        <v>10</v>
      </c>
      <c r="C37" s="518"/>
      <c r="D37" s="518"/>
      <c r="E37" s="518"/>
      <c r="F37" s="518"/>
      <c r="G37" s="518"/>
      <c r="H37" s="518"/>
      <c r="I37" s="518"/>
      <c r="J37" s="518"/>
      <c r="K37" s="117"/>
      <c r="L37" s="280"/>
      <c r="M37" s="519"/>
      <c r="N37" s="519"/>
      <c r="O37" s="519"/>
      <c r="P37" s="520">
        <f t="shared" si="0"/>
        <v>0</v>
      </c>
      <c r="Q37" s="520"/>
      <c r="R37" s="520"/>
      <c r="S37" s="519"/>
      <c r="T37" s="519"/>
      <c r="U37" s="519"/>
    </row>
    <row r="38" spans="2:21" ht="24.9" customHeight="1" x14ac:dyDescent="0.2">
      <c r="M38" s="522" t="s">
        <v>108</v>
      </c>
      <c r="N38" s="522"/>
      <c r="O38" s="522"/>
      <c r="P38" s="524">
        <f>SUM(P28:R37)</f>
        <v>0</v>
      </c>
      <c r="Q38" s="525"/>
      <c r="R38" s="526"/>
      <c r="S38" s="524">
        <f>SUM(S28:U37)</f>
        <v>0</v>
      </c>
      <c r="T38" s="525"/>
      <c r="U38" s="526"/>
    </row>
    <row r="39" spans="2:21" ht="29.25" customHeight="1" x14ac:dyDescent="0.2"/>
    <row r="40" spans="2:21" ht="24.9" customHeight="1" x14ac:dyDescent="0.2">
      <c r="B40" s="279" t="s">
        <v>229</v>
      </c>
      <c r="M40" s="118"/>
      <c r="N40" s="118"/>
      <c r="O40" s="118"/>
      <c r="P40" s="119"/>
      <c r="Q40" s="119"/>
      <c r="R40" s="119"/>
      <c r="S40" s="119"/>
      <c r="T40" s="119"/>
      <c r="U40" s="119"/>
    </row>
    <row r="41" spans="2:21" ht="24.9" customHeight="1" x14ac:dyDescent="0.2">
      <c r="B41" s="527" t="s">
        <v>228</v>
      </c>
      <c r="C41" s="527"/>
      <c r="M41" s="118"/>
      <c r="N41" s="118"/>
      <c r="O41" s="118"/>
      <c r="P41" s="119"/>
      <c r="Q41" s="119"/>
      <c r="R41" s="119"/>
      <c r="S41" s="119"/>
      <c r="T41" s="119"/>
      <c r="U41" s="119"/>
    </row>
    <row r="42" spans="2:21" ht="24.9" customHeight="1" x14ac:dyDescent="0.2">
      <c r="B42" s="528">
        <f>H48</f>
        <v>0</v>
      </c>
      <c r="C42" s="529"/>
      <c r="M42" s="118"/>
      <c r="N42" s="118"/>
      <c r="O42" s="118"/>
      <c r="P42" s="119"/>
      <c r="Q42" s="119"/>
      <c r="R42" s="119"/>
      <c r="S42" s="119"/>
      <c r="T42" s="119"/>
      <c r="U42" s="119"/>
    </row>
    <row r="43" spans="2:21" ht="26.25" customHeight="1" x14ac:dyDescent="0.2">
      <c r="M43" s="118"/>
      <c r="N43" s="118"/>
      <c r="O43" s="118"/>
      <c r="P43" s="119"/>
      <c r="Q43" s="119"/>
      <c r="R43" s="119"/>
      <c r="S43" s="119"/>
      <c r="T43" s="119"/>
      <c r="U43" s="119"/>
    </row>
    <row r="44" spans="2:21" ht="19.5" customHeight="1" x14ac:dyDescent="0.2">
      <c r="B44" s="530" t="s">
        <v>227</v>
      </c>
      <c r="C44" s="531"/>
      <c r="D44" s="531"/>
      <c r="E44" s="531"/>
      <c r="F44" s="531"/>
      <c r="G44" s="531"/>
      <c r="H44" s="531"/>
      <c r="I44" s="531"/>
      <c r="J44" s="531"/>
      <c r="K44" s="532"/>
      <c r="M44" s="118"/>
      <c r="N44" s="118"/>
      <c r="O44" s="118"/>
      <c r="P44" s="119"/>
      <c r="Q44" s="119"/>
      <c r="R44" s="119"/>
      <c r="S44" s="119"/>
      <c r="T44" s="119"/>
      <c r="U44" s="119"/>
    </row>
    <row r="45" spans="2:21" ht="50.1" customHeight="1" x14ac:dyDescent="0.2">
      <c r="B45" s="509"/>
      <c r="C45" s="510"/>
      <c r="D45" s="510"/>
      <c r="E45" s="510"/>
      <c r="F45" s="510"/>
      <c r="G45" s="510"/>
      <c r="H45" s="510"/>
      <c r="I45" s="510"/>
      <c r="J45" s="510"/>
      <c r="K45" s="511"/>
      <c r="M45" s="118"/>
      <c r="N45" s="118"/>
      <c r="O45" s="118"/>
      <c r="P45" s="119"/>
      <c r="Q45" s="119"/>
      <c r="R45" s="119"/>
      <c r="S45" s="119"/>
      <c r="T45" s="119"/>
      <c r="U45" s="119"/>
    </row>
    <row r="46" spans="2:21" ht="50.1" customHeight="1" x14ac:dyDescent="0.2">
      <c r="B46" s="512"/>
      <c r="C46" s="513"/>
      <c r="D46" s="513"/>
      <c r="E46" s="513"/>
      <c r="F46" s="513"/>
      <c r="G46" s="513"/>
      <c r="H46" s="513"/>
      <c r="I46" s="513"/>
      <c r="J46" s="513"/>
      <c r="K46" s="514"/>
      <c r="M46" s="118"/>
      <c r="N46" s="118"/>
      <c r="O46" s="118"/>
      <c r="P46" s="119"/>
      <c r="Q46" s="119"/>
      <c r="R46" s="119"/>
      <c r="S46" s="119"/>
      <c r="T46" s="119"/>
      <c r="U46" s="119"/>
    </row>
    <row r="47" spans="2:21" ht="50.1" customHeight="1" x14ac:dyDescent="0.2">
      <c r="B47" s="515"/>
      <c r="C47" s="516"/>
      <c r="D47" s="516"/>
      <c r="E47" s="516"/>
      <c r="F47" s="516"/>
      <c r="G47" s="516"/>
      <c r="H47" s="516"/>
      <c r="I47" s="516"/>
      <c r="J47" s="516"/>
      <c r="K47" s="517"/>
      <c r="M47" s="118"/>
      <c r="N47" s="118"/>
      <c r="O47" s="118"/>
      <c r="P47" s="119"/>
      <c r="Q47" s="119"/>
      <c r="R47" s="119"/>
      <c r="S47" s="119"/>
      <c r="T47" s="119"/>
      <c r="U47" s="119"/>
    </row>
    <row r="48" spans="2:21" ht="29.25" customHeight="1" x14ac:dyDescent="0.2">
      <c r="B48" s="533" t="s">
        <v>226</v>
      </c>
      <c r="C48" s="534"/>
      <c r="D48" s="534"/>
      <c r="E48" s="534"/>
      <c r="F48" s="534"/>
      <c r="G48" s="534"/>
      <c r="H48" s="535"/>
      <c r="I48" s="536"/>
      <c r="J48" s="536"/>
      <c r="K48" s="537"/>
      <c r="M48" s="118"/>
      <c r="N48" s="118"/>
      <c r="O48" s="118"/>
      <c r="P48" s="119"/>
      <c r="Q48" s="119"/>
      <c r="R48" s="119"/>
      <c r="S48" s="119"/>
      <c r="T48" s="119"/>
      <c r="U48" s="119"/>
    </row>
    <row r="49" spans="2:21" ht="29.25" customHeight="1" x14ac:dyDescent="0.2">
      <c r="B49" s="278"/>
      <c r="C49" s="278"/>
      <c r="D49" s="277"/>
      <c r="E49" s="277"/>
      <c r="F49" s="276"/>
      <c r="G49" s="275"/>
      <c r="H49" s="275"/>
      <c r="I49" s="275"/>
      <c r="M49" s="118"/>
      <c r="N49" s="118"/>
      <c r="O49" s="118"/>
      <c r="P49" s="119"/>
      <c r="Q49" s="119"/>
      <c r="R49" s="119"/>
      <c r="S49" s="119"/>
      <c r="T49" s="119"/>
      <c r="U49" s="119"/>
    </row>
    <row r="50" spans="2:21" ht="20.100000000000001" customHeight="1" x14ac:dyDescent="0.2">
      <c r="B50" s="521" t="s">
        <v>225</v>
      </c>
      <c r="C50" s="522"/>
      <c r="D50" s="523"/>
      <c r="E50" s="523"/>
      <c r="F50" s="523"/>
      <c r="G50" s="523"/>
      <c r="H50" s="523"/>
      <c r="I50" s="523"/>
      <c r="J50" s="523"/>
      <c r="K50" s="523"/>
      <c r="L50" s="523"/>
      <c r="M50" s="523"/>
      <c r="N50" s="523"/>
      <c r="O50" s="523"/>
      <c r="P50" s="523"/>
      <c r="Q50" s="523"/>
      <c r="R50" s="523"/>
      <c r="S50" s="523"/>
      <c r="T50" s="523"/>
      <c r="U50" s="523"/>
    </row>
    <row r="51" spans="2:21" ht="20.100000000000001" customHeight="1" x14ac:dyDescent="0.2">
      <c r="B51" s="522"/>
      <c r="C51" s="522"/>
      <c r="D51" s="523"/>
      <c r="E51" s="523"/>
      <c r="F51" s="523"/>
      <c r="G51" s="523"/>
      <c r="H51" s="523"/>
      <c r="I51" s="523"/>
      <c r="J51" s="523"/>
      <c r="K51" s="523"/>
      <c r="L51" s="523"/>
      <c r="M51" s="523"/>
      <c r="N51" s="523"/>
      <c r="O51" s="523"/>
      <c r="P51" s="523"/>
      <c r="Q51" s="523"/>
      <c r="R51" s="523"/>
      <c r="S51" s="523"/>
      <c r="T51" s="523"/>
      <c r="U51" s="523"/>
    </row>
    <row r="52" spans="2:21" ht="20.100000000000001" customHeight="1" x14ac:dyDescent="0.2">
      <c r="B52" s="522"/>
      <c r="C52" s="522"/>
      <c r="D52" s="523"/>
      <c r="E52" s="523"/>
      <c r="F52" s="523"/>
      <c r="G52" s="523"/>
      <c r="H52" s="523"/>
      <c r="I52" s="523"/>
      <c r="J52" s="523"/>
      <c r="K52" s="523"/>
      <c r="L52" s="523"/>
      <c r="M52" s="523"/>
      <c r="N52" s="523"/>
      <c r="O52" s="523"/>
      <c r="P52" s="523"/>
      <c r="Q52" s="523"/>
      <c r="R52" s="523"/>
      <c r="S52" s="523"/>
      <c r="T52" s="523"/>
      <c r="U52" s="523"/>
    </row>
    <row r="53" spans="2:21" ht="122.25" customHeight="1" x14ac:dyDescent="0.2">
      <c r="B53" s="522"/>
      <c r="C53" s="522"/>
      <c r="D53" s="523"/>
      <c r="E53" s="523"/>
      <c r="F53" s="523"/>
      <c r="G53" s="523"/>
      <c r="H53" s="523"/>
      <c r="I53" s="523"/>
      <c r="J53" s="523"/>
      <c r="K53" s="523"/>
      <c r="L53" s="523"/>
      <c r="M53" s="523"/>
      <c r="N53" s="523"/>
      <c r="O53" s="523"/>
      <c r="P53" s="523"/>
      <c r="Q53" s="523"/>
      <c r="R53" s="523"/>
      <c r="S53" s="523"/>
      <c r="T53" s="523"/>
      <c r="U53" s="523"/>
    </row>
    <row r="54" spans="2:21" ht="20.100000000000001" customHeight="1" x14ac:dyDescent="0.2">
      <c r="B54" s="118"/>
      <c r="C54" s="274"/>
      <c r="D54" s="273"/>
      <c r="E54" s="273"/>
      <c r="F54" s="273"/>
      <c r="G54" s="273"/>
      <c r="H54" s="273"/>
      <c r="I54" s="273"/>
      <c r="J54" s="273"/>
      <c r="K54" s="273"/>
      <c r="L54" s="273"/>
      <c r="M54" s="273"/>
      <c r="N54" s="273"/>
      <c r="O54" s="273"/>
      <c r="P54" s="273"/>
    </row>
    <row r="55" spans="2:21" ht="20.100000000000001" customHeight="1" x14ac:dyDescent="0.2"/>
    <row r="56" spans="2:21" ht="20.100000000000001" customHeight="1" x14ac:dyDescent="0.2"/>
    <row r="57" spans="2:21" ht="20.100000000000001" customHeight="1" x14ac:dyDescent="0.2"/>
    <row r="58" spans="2:21" ht="20.100000000000001" customHeight="1" x14ac:dyDescent="0.2"/>
    <row r="59" spans="2:21" ht="20.100000000000001" customHeight="1" x14ac:dyDescent="0.2"/>
    <row r="60" spans="2:21" ht="20.100000000000001" customHeight="1" x14ac:dyDescent="0.2"/>
    <row r="61" spans="2:21" ht="20.100000000000001" customHeight="1" x14ac:dyDescent="0.2"/>
    <row r="62" spans="2:21" ht="20.100000000000001" customHeight="1" x14ac:dyDescent="0.2"/>
    <row r="63" spans="2:21" ht="20.100000000000001" customHeight="1" x14ac:dyDescent="0.2"/>
    <row r="64" spans="2:21" ht="20.100000000000001" customHeight="1" x14ac:dyDescent="0.2"/>
    <row r="65" s="259" customFormat="1" ht="20.100000000000001" customHeight="1" x14ac:dyDescent="0.2"/>
    <row r="66" s="259" customFormat="1" ht="20.100000000000001" customHeight="1" x14ac:dyDescent="0.2"/>
    <row r="67" s="259" customFormat="1" ht="20.100000000000001" customHeight="1" x14ac:dyDescent="0.2"/>
    <row r="68" s="259" customFormat="1" ht="20.100000000000001" customHeight="1" x14ac:dyDescent="0.2"/>
    <row r="69" s="259" customFormat="1" ht="20.100000000000001" customHeight="1" x14ac:dyDescent="0.2"/>
  </sheetData>
  <mergeCells count="104">
    <mergeCell ref="P21:R21"/>
    <mergeCell ref="S21:U21"/>
    <mergeCell ref="C19:J19"/>
    <mergeCell ref="F10:K10"/>
    <mergeCell ref="M12:R12"/>
    <mergeCell ref="K19:L19"/>
    <mergeCell ref="M19:O19"/>
    <mergeCell ref="P19:R19"/>
    <mergeCell ref="P4:R4"/>
    <mergeCell ref="S4:V4"/>
    <mergeCell ref="D7:K7"/>
    <mergeCell ref="D8:K8"/>
    <mergeCell ref="D9:E9"/>
    <mergeCell ref="F9:K9"/>
    <mergeCell ref="D10:E10"/>
    <mergeCell ref="M13:R13"/>
    <mergeCell ref="C15:D15"/>
    <mergeCell ref="E15:F15"/>
    <mergeCell ref="G15:H15"/>
    <mergeCell ref="C16:D16"/>
    <mergeCell ref="E16:F16"/>
    <mergeCell ref="G16:H16"/>
    <mergeCell ref="S19:U19"/>
    <mergeCell ref="C34:J34"/>
    <mergeCell ref="M34:O34"/>
    <mergeCell ref="P34:R34"/>
    <mergeCell ref="S34:U34"/>
    <mergeCell ref="C33:J33"/>
    <mergeCell ref="M33:O33"/>
    <mergeCell ref="P33:R33"/>
    <mergeCell ref="S33:U33"/>
    <mergeCell ref="C22:J22"/>
    <mergeCell ref="M22:O22"/>
    <mergeCell ref="P22:R22"/>
    <mergeCell ref="S22:U22"/>
    <mergeCell ref="C23:J23"/>
    <mergeCell ref="M23:O23"/>
    <mergeCell ref="M25:O25"/>
    <mergeCell ref="P25:R25"/>
    <mergeCell ref="S25:U25"/>
    <mergeCell ref="P23:R23"/>
    <mergeCell ref="S23:U23"/>
    <mergeCell ref="C24:J24"/>
    <mergeCell ref="M24:O24"/>
    <mergeCell ref="P24:R24"/>
    <mergeCell ref="S24:U24"/>
    <mergeCell ref="C28:J28"/>
    <mergeCell ref="C32:J32"/>
    <mergeCell ref="M32:O32"/>
    <mergeCell ref="P32:R32"/>
    <mergeCell ref="S32:U32"/>
    <mergeCell ref="P30:R30"/>
    <mergeCell ref="S30:U30"/>
    <mergeCell ref="C31:J31"/>
    <mergeCell ref="M31:O31"/>
    <mergeCell ref="P31:R31"/>
    <mergeCell ref="S31:U31"/>
    <mergeCell ref="A2:W3"/>
    <mergeCell ref="B12:D13"/>
    <mergeCell ref="E12:I13"/>
    <mergeCell ref="J12:K13"/>
    <mergeCell ref="C29:J29"/>
    <mergeCell ref="M29:O29"/>
    <mergeCell ref="P29:R29"/>
    <mergeCell ref="S29:U29"/>
    <mergeCell ref="C30:J30"/>
    <mergeCell ref="M30:O30"/>
    <mergeCell ref="M28:O28"/>
    <mergeCell ref="P28:R28"/>
    <mergeCell ref="S28:U28"/>
    <mergeCell ref="C27:J27"/>
    <mergeCell ref="K27:L27"/>
    <mergeCell ref="M27:O27"/>
    <mergeCell ref="P27:R27"/>
    <mergeCell ref="S27:U27"/>
    <mergeCell ref="C20:J20"/>
    <mergeCell ref="M20:O20"/>
    <mergeCell ref="P20:R20"/>
    <mergeCell ref="S20:U20"/>
    <mergeCell ref="C21:J21"/>
    <mergeCell ref="M21:O21"/>
    <mergeCell ref="B45:K47"/>
    <mergeCell ref="C35:J35"/>
    <mergeCell ref="M35:O35"/>
    <mergeCell ref="P35:R35"/>
    <mergeCell ref="S35:U35"/>
    <mergeCell ref="C36:J36"/>
    <mergeCell ref="B50:C53"/>
    <mergeCell ref="D50:U53"/>
    <mergeCell ref="M38:O38"/>
    <mergeCell ref="P38:R38"/>
    <mergeCell ref="S38:U38"/>
    <mergeCell ref="B41:C41"/>
    <mergeCell ref="B42:C42"/>
    <mergeCell ref="B44:K44"/>
    <mergeCell ref="B48:G48"/>
    <mergeCell ref="H48:K48"/>
    <mergeCell ref="M36:O36"/>
    <mergeCell ref="P36:R36"/>
    <mergeCell ref="S36:U36"/>
    <mergeCell ref="C37:J37"/>
    <mergeCell ref="M37:O37"/>
    <mergeCell ref="P37:R37"/>
    <mergeCell ref="S37:U37"/>
  </mergeCells>
  <phoneticPr fontId="50"/>
  <dataValidations count="5">
    <dataValidation type="list" allowBlank="1" showInputMessage="1" showErrorMessage="1" sqref="L28:L37" xr:uid="{00000000-0002-0000-0900-000004000000}">
      <formula1>"式,台"</formula1>
    </dataValidation>
    <dataValidation type="list" showDropDown="1" showInputMessage="1" showErrorMessage="1" sqref="L20:L24" xr:uid="{00000000-0002-0000-0900-000003000000}">
      <formula1>"式,台"</formula1>
    </dataValidation>
    <dataValidation type="whole" allowBlank="1" showInputMessage="1" showErrorMessage="1" sqref="K20:K24 K28:K37" xr:uid="{00000000-0002-0000-0900-000002000000}">
      <formula1>1</formula1>
      <formula2>100</formula2>
    </dataValidation>
    <dataValidation imeMode="halfAlpha" allowBlank="1" showInputMessage="1" showErrorMessage="1" sqref="M20:M24 N20:O20 P20:R24 M28:R37" xr:uid="{00000000-0002-0000-0900-000001000000}"/>
    <dataValidation type="whole" allowBlank="1" showInputMessage="1" showErrorMessage="1" sqref="D9:D10" xr:uid="{00000000-0002-0000-0900-000000000000}">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11CA1-BDBE-4347-9FCC-7E533FA3171E}">
  <dimension ref="A1"/>
  <sheetViews>
    <sheetView workbookViewId="0"/>
  </sheetViews>
  <sheetFormatPr defaultRowHeight="13.2" x14ac:dyDescent="0.2"/>
  <sheetData/>
  <phoneticPr fontId="50"/>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12</vt:i4>
      </vt:variant>
    </vt:vector>
  </HeadingPairs>
  <TitlesOfParts>
    <vt:vector baseType="lpstr" size="19">
      <vt:lpstr>様式第1号（協議書）</vt:lpstr>
      <vt:lpstr>様式第２号の１（介護ロボット等導入事業計画書) </vt:lpstr>
      <vt:lpstr>様式第２号の２（介護ロボット等導入積算内訳）</vt:lpstr>
      <vt:lpstr>様式第２号の３（介護ロボット等導入補助基本額算定シート）</vt:lpstr>
      <vt:lpstr>様式第３号の１（パッケージ型導入支援事業計画）</vt:lpstr>
      <vt:lpstr>様式第３号の２（パッケージ型導入支援積算内訳）</vt:lpstr>
      <vt:lpstr>Sheet1</vt:lpstr>
      <vt:lpstr>'様式第1号（協議書）'!Print_Area</vt:lpstr>
      <vt:lpstr>'様式第２号の１（介護ロボット等導入事業計画書) '!Print_Area</vt:lpstr>
      <vt:lpstr>'様式第２号の２（介護ロボット等導入積算内訳）'!Print_Area</vt:lpstr>
      <vt:lpstr>'様式第２号の３（介護ロボット等導入補助基本額算定シート）'!Print_Area</vt:lpstr>
      <vt:lpstr>'様式第３号の１（パッケージ型導入支援事業計画）'!Print_Area</vt:lpstr>
      <vt:lpstr>'様式第３号の２（パッケージ型導入支援積算内訳）'!Print_Area</vt:lpstr>
      <vt:lpstr>'様式第２号の３（介護ロボット等導入補助基本額算定シート）'!グループホーム</vt:lpstr>
      <vt:lpstr>'様式第２号の３（介護ロボット等導入補助基本額算定シート）'!居宅介護</vt:lpstr>
      <vt:lpstr>'様式第２号の３（介護ロボット等導入補助基本額算定シート）'!重度障害者等包括支援</vt:lpstr>
      <vt:lpstr>'様式第２号の３（介護ロボット等導入補助基本額算定シート）'!重度訪問介護</vt:lpstr>
      <vt:lpstr>'様式第２号の３（介護ロボット等導入補助基本額算定シート）'!障害者支援施設</vt:lpstr>
      <vt:lpstr>'様式第２号の３（介護ロボット等導入補助基本額算定シート）'!短期入所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2026-03-05T07:48:53Z</cp:lastPrinted>
  <dcterms:created xsi:type="dcterms:W3CDTF">2006-08-28T05:03:08Z</dcterms:created>
  <dcterms:modified xsi:type="dcterms:W3CDTF">2026-03-25T03:50:10Z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5.0.4.0</vt:lpwstr>
      <vt:lpwstr>5.0.5.0</vt:lpwstr>
    </vt:vector>
  </property>
  <property fmtid="{DCFEDD21-7773-49B2-8022-6FC58DB5260B}" pid="3" name="LastSavedVersion">
    <vt:lpwstr>5.0.5.0</vt:lpwstr>
  </property>
  <property fmtid="{DCFEDD21-7773-49B2-8022-6FC58DB5260B}" pid="4" name="LastSavedDate">
    <vt:filetime>2025-03-27T06:10:33Z</vt:filetime>
  </property>
</Properties>
</file>