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tabRatio="929" windowHeight="15840" windowWidth="29040" xWindow="20376" yWindow="-120"/>
  </bookViews>
  <sheets>
    <sheet r:id="rId1" name="原紙" sheetId="10"/>
    <sheet r:id="rId2" name="入力要領（サンプル）" sheetId="9"/>
  </sheets>
  <definedNames>
    <definedName hidden="1" localSheetId="0" name="_xlnm._FilterDatabase">原紙!$A$15:$O$65536</definedName>
    <definedName hidden="1" localSheetId="1" name="_xlnm._FilterDatabase">'入力要領（サンプル）'!$A$15:$O$65536</definedName>
    <definedName localSheetId="0" name="_xlnm.Print_Area">原紙!$A$1:$L$21</definedName>
    <definedName localSheetId="1" name="_xlnm.Print_Area">'入力要領（サンプル）'!$A$1:$L$22</definedName>
    <definedName localSheetId="0" name="_xlnm.Print_Titles">原紙!$15:$15</definedName>
    <definedName localSheetId="1" name="_xlnm.Print_Titles">'入力要領（サンプル）'!$15:$15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0" l="1"/>
  <c r="K20" i="10"/>
  <c r="K19" i="10"/>
  <c r="K18" i="10"/>
  <c r="K17" i="10"/>
  <c r="K16" i="10"/>
  <c r="K5" i="10"/>
  <c r="M5" i="10" s="1"/>
  <c r="G5" i="10"/>
  <c r="M16" i="10"/>
  <c r="H5" i="10"/>
  <c r="I5" i="10"/>
  <c r="J5" i="10"/>
  <c r="L5" i="10"/>
  <c r="M17" i="10"/>
  <c r="M18" i="10"/>
  <c r="M19" i="10"/>
  <c r="M20" i="10"/>
  <c r="M21" i="10"/>
  <c r="K17" i="9"/>
  <c r="M17" i="9" s="1"/>
  <c r="K19" i="9"/>
  <c r="M19" i="9"/>
  <c r="M21" i="9"/>
  <c r="K5" i="9"/>
  <c r="M5" i="9" s="1"/>
  <c r="G5" i="9"/>
  <c r="K20" i="9"/>
  <c r="K18" i="9"/>
  <c r="L5" i="9" s="1"/>
  <c r="K16" i="9"/>
  <c r="M22" i="9"/>
  <c r="M20" i="9"/>
  <c r="M18" i="9"/>
  <c r="I5" i="9"/>
  <c r="J5" i="9"/>
  <c r="H5" i="9"/>
</calcChain>
</file>

<file path=xl/comments1.xml><?xml version="1.0" encoding="utf-8"?>
<comments xmlns="http://schemas.openxmlformats.org/spreadsheetml/2006/main">
  <authors>
    <author>Shinichiro Ito</author>
  </authors>
  <commentList>
    <comment ref="M15" authorId="0" shapeId="0">
      <text>
        <r>
          <rPr>
            <sz val="9"/>
            <color indexed="81"/>
            <rFont val="ＭＳ Ｐゴシック"/>
            <family val="3"/>
            <charset val="128"/>
          </rPr>
          <t xml:space="preserve">0：対応中
1：確認済み（灰色)
2：期限間近(オレンジ)
3：遅延(ピンク)
</t>
        </r>
      </text>
    </comment>
  </commentList>
</comments>
</file>

<file path=xl/comments2.xml><?xml version="1.0" encoding="utf-8"?>
<comments xmlns="http://schemas.openxmlformats.org/spreadsheetml/2006/main">
  <authors>
    <author>Shinichiro Ito</author>
  </authors>
  <commentList>
    <comment ref="M15" authorId="0" shapeId="0">
      <text>
        <r>
          <rPr>
            <sz val="9"/>
            <color indexed="81"/>
            <rFont val="ＭＳ Ｐゴシック"/>
            <family val="3"/>
            <charset val="128"/>
          </rPr>
          <t xml:space="preserve">0：対応中
1：確認済み（灰色)
2：期限間近(オレンジ)
3：遅延(ピンク)
</t>
        </r>
      </text>
    </comment>
  </commentList>
</comments>
</file>

<file path=xl/sharedStrings.xml><?xml version="1.0" encoding="utf-8"?>
<sst xmlns="http://schemas.openxmlformats.org/spreadsheetml/2006/main" count="96" uniqueCount="59">
  <si>
    <t>備考</t>
    <rPh sb="0" eb="2">
      <t>ビコウ</t>
    </rPh>
    <phoneticPr fontId="1"/>
  </si>
  <si>
    <t xml:space="preserve">未着手件数 </t>
    <rPh sb="0" eb="1">
      <t>ミ</t>
    </rPh>
    <rPh sb="1" eb="3">
      <t>チャクシュ</t>
    </rPh>
    <rPh sb="3" eb="5">
      <t>ケンスウ</t>
    </rPh>
    <phoneticPr fontId="1"/>
  </si>
  <si>
    <t xml:space="preserve">対応中件数 </t>
    <rPh sb="0" eb="3">
      <t>タイオウチュウ</t>
    </rPh>
    <phoneticPr fontId="1"/>
  </si>
  <si>
    <t>対応完了件数</t>
    <rPh sb="0" eb="2">
      <t>タイオウ</t>
    </rPh>
    <rPh sb="2" eb="4">
      <t>カンリョウ</t>
    </rPh>
    <rPh sb="4" eb="6">
      <t>ケンスウ</t>
    </rPh>
    <phoneticPr fontId="1"/>
  </si>
  <si>
    <t>確認済件数</t>
    <rPh sb="0" eb="2">
      <t>カクニン</t>
    </rPh>
    <rPh sb="2" eb="3">
      <t>ス</t>
    </rPh>
    <rPh sb="3" eb="5">
      <t>ケンスウ</t>
    </rPh>
    <phoneticPr fontId="1"/>
  </si>
  <si>
    <t>最終更新者</t>
    <rPh sb="0" eb="2">
      <t>サイシュウ</t>
    </rPh>
    <rPh sb="2" eb="5">
      <t>コウシンシャ</t>
    </rPh>
    <phoneticPr fontId="1"/>
  </si>
  <si>
    <t>最終更新日</t>
    <rPh sb="0" eb="2">
      <t>サイシュウ</t>
    </rPh>
    <rPh sb="2" eb="5">
      <t>コウシンビ</t>
    </rPh>
    <phoneticPr fontId="1"/>
  </si>
  <si>
    <t xml:space="preserve">総件数 </t>
    <phoneticPr fontId="1"/>
  </si>
  <si>
    <t xml:space="preserve">遅延件数 </t>
    <phoneticPr fontId="1"/>
  </si>
  <si>
    <t>未着手</t>
    <rPh sb="1" eb="3">
      <t>チャクシュ</t>
    </rPh>
    <phoneticPr fontId="1"/>
  </si>
  <si>
    <t>個別管理組織</t>
    <rPh sb="0" eb="2">
      <t>コベツ</t>
    </rPh>
    <rPh sb="2" eb="4">
      <t>カンリ</t>
    </rPh>
    <rPh sb="4" eb="6">
      <t>ソシキ</t>
    </rPh>
    <phoneticPr fontId="1"/>
  </si>
  <si>
    <t>対応中</t>
    <phoneticPr fontId="1"/>
  </si>
  <si>
    <t>総務省全体管理組織</t>
    <rPh sb="0" eb="2">
      <t>ソウム</t>
    </rPh>
    <rPh sb="2" eb="3">
      <t>ショウ</t>
    </rPh>
    <rPh sb="3" eb="5">
      <t>ゼンタイ</t>
    </rPh>
    <rPh sb="5" eb="7">
      <t>カンリ</t>
    </rPh>
    <rPh sb="7" eb="9">
      <t>ソシキ</t>
    </rPh>
    <phoneticPr fontId="1"/>
  </si>
  <si>
    <t>対応完了</t>
    <rPh sb="2" eb="4">
      <t>カンリョウ</t>
    </rPh>
    <phoneticPr fontId="1"/>
  </si>
  <si>
    <t>確認済</t>
    <rPh sb="0" eb="2">
      <t>カクニン</t>
    </rPh>
    <rPh sb="2" eb="3">
      <t>ス</t>
    </rPh>
    <phoneticPr fontId="1"/>
  </si>
  <si>
    <t>作業状況</t>
    <rPh sb="0" eb="2">
      <t>サギョウ</t>
    </rPh>
    <phoneticPr fontId="1"/>
  </si>
  <si>
    <t>対応確認日</t>
    <rPh sb="0" eb="2">
      <t>タイオウ</t>
    </rPh>
    <rPh sb="2" eb="4">
      <t>カクニン</t>
    </rPh>
    <rPh sb="4" eb="5">
      <t>ビ</t>
    </rPh>
    <phoneticPr fontId="1"/>
  </si>
  <si>
    <t>遅延状況</t>
    <rPh sb="0" eb="2">
      <t>チエン</t>
    </rPh>
    <rPh sb="2" eb="4">
      <t>ジョウキョウ</t>
    </rPh>
    <phoneticPr fontId="1"/>
  </si>
  <si>
    <t>課題管理表</t>
    <rPh sb="0" eb="2">
      <t>カダイ</t>
    </rPh>
    <rPh sb="2" eb="4">
      <t>カンリ</t>
    </rPh>
    <rPh sb="4" eb="5">
      <t>ヒョウ</t>
    </rPh>
    <phoneticPr fontId="1"/>
  </si>
  <si>
    <t>プロジェクト名</t>
    <rPh sb="6" eb="7">
      <t>メイ</t>
    </rPh>
    <phoneticPr fontId="1"/>
  </si>
  <si>
    <t>B：要検討(関係者間で検討すべき)</t>
  </si>
  <si>
    <t>C：留意</t>
  </si>
  <si>
    <t>課題事項</t>
    <rPh sb="0" eb="2">
      <t>カダイ</t>
    </rPh>
    <rPh sb="2" eb="4">
      <t>ジコウ</t>
    </rPh>
    <phoneticPr fontId="1"/>
  </si>
  <si>
    <t>課題対応状況</t>
    <rPh sb="0" eb="2">
      <t>カダイ</t>
    </rPh>
    <rPh sb="2" eb="4">
      <t>タイオウ</t>
    </rPh>
    <rPh sb="4" eb="6">
      <t>ジョウキョウ</t>
    </rPh>
    <phoneticPr fontId="1"/>
  </si>
  <si>
    <t>他システム連携状況の詳細調査を検討する。必要に応じては他システムの既存保守業者との確認会も検討する。</t>
    <rPh sb="0" eb="1">
      <t>タ</t>
    </rPh>
    <rPh sb="5" eb="7">
      <t>レンケイ</t>
    </rPh>
    <rPh sb="7" eb="9">
      <t>ジョウキョウ</t>
    </rPh>
    <rPh sb="10" eb="12">
      <t>ショウサイ</t>
    </rPh>
    <rPh sb="12" eb="14">
      <t>チョウサ</t>
    </rPh>
    <rPh sb="15" eb="17">
      <t>ケントウ</t>
    </rPh>
    <rPh sb="20" eb="22">
      <t>ヒツヨウ</t>
    </rPh>
    <rPh sb="23" eb="24">
      <t>オウ</t>
    </rPh>
    <rPh sb="27" eb="28">
      <t>タ</t>
    </rPh>
    <rPh sb="33" eb="35">
      <t>キゾン</t>
    </rPh>
    <rPh sb="35" eb="37">
      <t>ホシュ</t>
    </rPh>
    <rPh sb="37" eb="39">
      <t>ギョウシャ</t>
    </rPh>
    <rPh sb="41" eb="43">
      <t>カクニン</t>
    </rPh>
    <rPh sb="43" eb="44">
      <t>カイ</t>
    </rPh>
    <rPh sb="45" eb="47">
      <t>ケントウ</t>
    </rPh>
    <phoneticPr fontId="1"/>
  </si>
  <si>
    <t>No.</t>
    <phoneticPr fontId="1"/>
  </si>
  <si>
    <t>対応予定日</t>
    <phoneticPr fontId="1"/>
  </si>
  <si>
    <t>対応完了日</t>
    <phoneticPr fontId="1"/>
  </si>
  <si>
    <t>発生日</t>
    <phoneticPr fontId="1"/>
  </si>
  <si>
    <t>B：要検討(関係者間で検討すべき)</t>
    <phoneticPr fontId="1"/>
  </si>
  <si>
    <t>(11/7)作成済み</t>
    <rPh sb="6" eb="8">
      <t>サクセイ</t>
    </rPh>
    <rPh sb="8" eb="9">
      <t>ズ</t>
    </rPh>
    <phoneticPr fontId="1"/>
  </si>
  <si>
    <t>(11/14)N/W構成の検討と並行して進めていく予定。</t>
    <rPh sb="10" eb="12">
      <t>コウセイ</t>
    </rPh>
    <rPh sb="13" eb="15">
      <t>ケントウ</t>
    </rPh>
    <rPh sb="16" eb="18">
      <t>ヘイコウ</t>
    </rPh>
    <rPh sb="20" eb="21">
      <t>スス</t>
    </rPh>
    <rPh sb="25" eb="27">
      <t>ヨテイ</t>
    </rPh>
    <phoneticPr fontId="1"/>
  </si>
  <si>
    <t>-</t>
    <phoneticPr fontId="1"/>
  </si>
  <si>
    <t>関連する保守業者及び関係者には適宜必要に応じて確認会等を設けていく。</t>
    <rPh sb="0" eb="2">
      <t>カンレン</t>
    </rPh>
    <rPh sb="4" eb="6">
      <t>ホシュ</t>
    </rPh>
    <rPh sb="6" eb="8">
      <t>ギョウシャ</t>
    </rPh>
    <rPh sb="8" eb="9">
      <t>オヨ</t>
    </rPh>
    <rPh sb="10" eb="13">
      <t>カンケイシャ</t>
    </rPh>
    <rPh sb="15" eb="17">
      <t>テキギ</t>
    </rPh>
    <rPh sb="17" eb="19">
      <t>ヒツヨウ</t>
    </rPh>
    <rPh sb="20" eb="21">
      <t>オウ</t>
    </rPh>
    <rPh sb="23" eb="25">
      <t>カクニン</t>
    </rPh>
    <rPh sb="25" eb="26">
      <t>カイ</t>
    </rPh>
    <rPh sb="26" eb="27">
      <t>トウ</t>
    </rPh>
    <rPh sb="28" eb="29">
      <t>モウ</t>
    </rPh>
    <phoneticPr fontId="1"/>
  </si>
  <si>
    <t>Status</t>
    <phoneticPr fontId="1"/>
  </si>
  <si>
    <t>対応中</t>
    <phoneticPr fontId="1"/>
  </si>
  <si>
    <t>達成状況</t>
    <rPh sb="0" eb="2">
      <t>タッセイ</t>
    </rPh>
    <rPh sb="2" eb="4">
      <t>ジョウキョウ</t>
    </rPh>
    <phoneticPr fontId="1"/>
  </si>
  <si>
    <t>○○システム構築プロジェクト</t>
    <rPh sb="6" eb="8">
      <t>コウチク</t>
    </rPh>
    <phoneticPr fontId="1"/>
  </si>
  <si>
    <t>○○課システムへの接続の方式等が不明の為、要件が定義できない。</t>
    <rPh sb="2" eb="3">
      <t>カ</t>
    </rPh>
    <rPh sb="9" eb="11">
      <t>セツゾク</t>
    </rPh>
    <rPh sb="12" eb="15">
      <t>ホウシキトウ</t>
    </rPh>
    <rPh sb="16" eb="18">
      <t>フメイ</t>
    </rPh>
    <rPh sb="19" eb="20">
      <t>タメ</t>
    </rPh>
    <rPh sb="21" eb="23">
      <t>ヨウケン</t>
    </rPh>
    <rPh sb="24" eb="26">
      <t>テイギ</t>
    </rPh>
    <phoneticPr fontId="1"/>
  </si>
  <si>
    <t>○○課へのヒアリングを実施する。</t>
    <rPh sb="2" eb="3">
      <t>カ</t>
    </rPh>
    <rPh sb="11" eb="13">
      <t>ジッシ</t>
    </rPh>
    <phoneticPr fontId="1"/>
  </si>
  <si>
    <t>担当</t>
    <rPh sb="0" eb="2">
      <t>タントウ</t>
    </rPh>
    <phoneticPr fontId="1"/>
  </si>
  <si>
    <t>広島市、○×株式会社</t>
    <rPh sb="0" eb="3">
      <t>ヒロシマシ</t>
    </rPh>
    <rPh sb="6" eb="10">
      <t>カブシキガイシャ</t>
    </rPh>
    <phoneticPr fontId="1"/>
  </si>
  <si>
    <t xml:space="preserve">4/2までには周知内容のたたき台完成予定。
</t>
    <rPh sb="7" eb="9">
      <t>シュウチ</t>
    </rPh>
    <rPh sb="9" eb="11">
      <t>ナイヨウ</t>
    </rPh>
    <rPh sb="15" eb="16">
      <t>ダイ</t>
    </rPh>
    <rPh sb="16" eb="18">
      <t>カンセイ</t>
    </rPh>
    <rPh sb="18" eb="20">
      <t>ヨテイ</t>
    </rPh>
    <phoneticPr fontId="1"/>
  </si>
  <si>
    <t>画面設計変更及び除却システムについて、○△課への周知を実施する。</t>
    <rPh sb="21" eb="22">
      <t>カ</t>
    </rPh>
    <rPh sb="27" eb="29">
      <t>ジッシ</t>
    </rPh>
    <phoneticPr fontId="1"/>
  </si>
  <si>
    <t>WBS5.9.4のSyslog内容検討は、広島市と○×株式会社で検討してゆき、決定事項はエビデンスを残しておく。</t>
    <rPh sb="15" eb="17">
      <t>ナイヨウ</t>
    </rPh>
    <rPh sb="17" eb="19">
      <t>ケントウ</t>
    </rPh>
    <rPh sb="21" eb="22">
      <t>ヒロ</t>
    </rPh>
    <rPh sb="22" eb="23">
      <t>ジマ</t>
    </rPh>
    <rPh sb="23" eb="24">
      <t>シ</t>
    </rPh>
    <rPh sb="27" eb="31">
      <t>カブシキガイシャ</t>
    </rPh>
    <rPh sb="32" eb="34">
      <t>ケントウ</t>
    </rPh>
    <rPh sb="39" eb="41">
      <t>ケッテイ</t>
    </rPh>
    <rPh sb="41" eb="43">
      <t>ジコウ</t>
    </rPh>
    <rPh sb="50" eb="51">
      <t>ノコ</t>
    </rPh>
    <phoneticPr fontId="1"/>
  </si>
  <si>
    <t>△△株式会社</t>
    <rPh sb="2" eb="6">
      <t>カブシキガイシャ</t>
    </rPh>
    <phoneticPr fontId="1"/>
  </si>
  <si>
    <t xml:space="preserve">総件数 </t>
    <phoneticPr fontId="1"/>
  </si>
  <si>
    <t xml:space="preserve">遅延件数 </t>
    <phoneticPr fontId="1"/>
  </si>
  <si>
    <t>対応中</t>
    <phoneticPr fontId="1"/>
  </si>
  <si>
    <t>No.</t>
    <phoneticPr fontId="1"/>
  </si>
  <si>
    <t>対応予定日</t>
    <phoneticPr fontId="1"/>
  </si>
  <si>
    <t>対応完了日</t>
    <phoneticPr fontId="1"/>
  </si>
  <si>
    <t>発生日</t>
    <phoneticPr fontId="1"/>
  </si>
  <si>
    <t>Status</t>
    <phoneticPr fontId="1"/>
  </si>
  <si>
    <t>計画書更新を合意に向けて、3月17日までに完了するWBSを更新・提出する。</t>
    <rPh sb="0" eb="2">
      <t>ケイカク</t>
    </rPh>
    <rPh sb="2" eb="3">
      <t>ショ</t>
    </rPh>
    <rPh sb="3" eb="5">
      <t>コウシン</t>
    </rPh>
    <rPh sb="6" eb="8">
      <t>ゴウイ</t>
    </rPh>
    <rPh sb="9" eb="10">
      <t>ム</t>
    </rPh>
    <rPh sb="14" eb="15">
      <t>ガツ</t>
    </rPh>
    <rPh sb="17" eb="18">
      <t>ニチ</t>
    </rPh>
    <rPh sb="21" eb="23">
      <t>カンリョウ</t>
    </rPh>
    <rPh sb="29" eb="31">
      <t>コウシン</t>
    </rPh>
    <rPh sb="32" eb="34">
      <t>テイシュツ</t>
    </rPh>
    <phoneticPr fontId="1"/>
  </si>
  <si>
    <t>0：対応中
1：確認済み（灰色)
2：期限間近(オレンジ)
3：遅延(ピンク)</t>
    <phoneticPr fontId="1"/>
  </si>
  <si>
    <t>管理指標</t>
    <rPh sb="0" eb="2">
      <t>カンリ</t>
    </rPh>
    <rPh sb="2" eb="4">
      <t>シヒョウ</t>
    </rPh>
    <phoneticPr fontId="1"/>
  </si>
  <si>
    <t>A：要対応(To-Do）</t>
  </si>
  <si>
    <t>A：要対応(To-Do）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</si>
</sst>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6"/>
      <name val="ＭＳ Ｐゴシック"/>
      <family val="3"/>
      <charset val="128"/>
    </font>
    <font>
      <sz val="9"/>
      <color indexed="81"/>
      <name val="ＭＳ Ｐゴシック"/>
      <family val="3"/>
      <charset val="128"/>
    </font>
    <font>
      <sz val="9"/>
      <name val="BIZ UDゴシック"/>
      <family val="3"/>
      <charset val="128"/>
    </font>
    <font>
      <sz val="9"/>
      <color indexed="63"/>
      <name val="BIZ UDゴシック"/>
      <family val="3"/>
      <charset val="128"/>
    </font>
    <font>
      <b/>
      <u/>
      <sz val="20"/>
      <name val="BIZ UDゴシック"/>
      <family val="3"/>
      <charset val="128"/>
    </font>
    <font>
      <u/>
      <sz val="9"/>
      <name val="BIZ UDゴシック"/>
      <family val="3"/>
      <charset val="128"/>
    </font>
    <font>
      <b/>
      <sz val="9"/>
      <color indexed="9"/>
      <name val="BIZ UDゴシック"/>
      <family val="3"/>
      <charset val="128"/>
    </font>
    <font>
      <b/>
      <sz val="9"/>
      <name val="BIZ UDゴシック"/>
      <family val="3"/>
      <charset val="128"/>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s>
  <borders count="12">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top style="medium">
        <color indexed="18"/>
      </top>
      <bottom/>
      <diagonal/>
    </border>
    <border>
      <left/>
      <right style="thin">
        <color indexed="18"/>
      </right>
      <top style="medium">
        <color indexed="18"/>
      </top>
      <bottom/>
      <diagonal/>
    </border>
    <border>
      <left style="medium">
        <color indexed="18"/>
      </left>
      <right/>
      <top/>
      <bottom style="medium">
        <color indexed="18"/>
      </bottom>
      <diagonal/>
    </border>
    <border>
      <left/>
      <right style="thin">
        <color indexed="18"/>
      </right>
      <top/>
      <bottom style="medium">
        <color indexed="18"/>
      </bottom>
      <diagonal/>
    </border>
    <border>
      <left style="thin">
        <color indexed="18"/>
      </left>
      <right/>
      <top style="medium">
        <color indexed="18"/>
      </top>
      <bottom/>
      <diagonal/>
    </border>
    <border>
      <left style="thin">
        <color indexed="18"/>
      </left>
      <right/>
      <top/>
      <bottom style="medium">
        <color indexed="18"/>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center" wrapText="1"/>
    </xf>
    <xf numFmtId="0" fontId="6" fillId="0" borderId="0" xfId="0" applyFont="1" applyAlignment="1">
      <alignment horizontal="righ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7" xfId="0" applyFont="1" applyFill="1" applyBorder="1" applyAlignment="1">
      <alignment horizontal="left" vertical="center"/>
    </xf>
    <xf numFmtId="0" fontId="7" fillId="3" borderId="2" xfId="0" applyFont="1" applyFill="1" applyBorder="1" applyAlignment="1">
      <alignment horizontal="center" vertical="center"/>
    </xf>
    <xf numFmtId="14" fontId="3" fillId="0" borderId="2" xfId="0" applyNumberFormat="1" applyFont="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3" fillId="5" borderId="11" xfId="0" applyFont="1" applyFill="1" applyBorder="1" applyAlignment="1">
      <alignment horizontal="left" vertical="center"/>
    </xf>
    <xf numFmtId="0" fontId="3" fillId="5" borderId="9" xfId="0" applyFont="1" applyFill="1" applyBorder="1" applyAlignment="1">
      <alignment horizontal="left" vertical="center"/>
    </xf>
    <xf numFmtId="0" fontId="7" fillId="3" borderId="4" xfId="0" applyFont="1" applyFill="1" applyBorder="1" applyAlignment="1">
      <alignment horizontal="center" vertical="center"/>
    </xf>
    <xf numFmtId="0" fontId="3" fillId="0" borderId="4" xfId="0" applyFont="1" applyBorder="1" applyAlignment="1">
      <alignment horizontal="center" vertical="center"/>
    </xf>
    <xf numFmtId="0" fontId="8" fillId="4" borderId="4" xfId="0" applyNumberFormat="1" applyFont="1" applyFill="1" applyBorder="1">
      <alignment vertical="center"/>
    </xf>
    <xf numFmtId="0" fontId="8" fillId="4" borderId="4" xfId="0" applyFont="1" applyFill="1" applyBorder="1">
      <alignment vertical="center"/>
    </xf>
    <xf numFmtId="0" fontId="8" fillId="4" borderId="5" xfId="0" applyNumberFormat="1" applyFont="1" applyFill="1" applyBorder="1">
      <alignment vertical="center"/>
    </xf>
    <xf numFmtId="176" fontId="4" fillId="0" borderId="0" xfId="0" applyNumberFormat="1" applyFont="1">
      <alignment vertical="center"/>
    </xf>
    <xf numFmtId="0" fontId="3" fillId="0" borderId="0" xfId="0" applyNumberFormat="1" applyFont="1" applyFill="1" applyBorder="1">
      <alignment vertical="center"/>
    </xf>
    <xf numFmtId="0" fontId="3" fillId="0" borderId="0" xfId="0" applyNumberFormat="1" applyFont="1">
      <alignment vertical="center"/>
    </xf>
    <xf numFmtId="0" fontId="7" fillId="0" borderId="0" xfId="0" applyFont="1" applyFill="1" applyBorder="1" applyAlignment="1">
      <alignment horizontal="center" vertical="center" wrapText="1"/>
    </xf>
    <xf numFmtId="0" fontId="3" fillId="0" borderId="0" xfId="0" applyFont="1" applyBorder="1">
      <alignment vertical="center"/>
    </xf>
    <xf numFmtId="0" fontId="3" fillId="2" borderId="0" xfId="0" applyFont="1" applyFill="1">
      <alignment vertical="center"/>
    </xf>
    <xf numFmtId="0" fontId="7" fillId="0" borderId="0" xfId="0" applyFont="1" applyFill="1" applyAlignment="1">
      <alignment horizontal="center" vertical="center"/>
    </xf>
    <xf numFmtId="0" fontId="3" fillId="0" borderId="0" xfId="0" applyFont="1" applyFill="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vertical="top" wrapText="1"/>
    </xf>
    <xf numFmtId="14" fontId="3" fillId="0" borderId="1" xfId="0" applyNumberFormat="1" applyFont="1" applyFill="1" applyBorder="1">
      <alignment vertical="center"/>
    </xf>
    <xf numFmtId="14" fontId="3" fillId="4" borderId="1" xfId="0" applyNumberFormat="1" applyFont="1" applyFill="1" applyBorder="1">
      <alignment vertical="center"/>
    </xf>
    <xf numFmtId="0" fontId="3" fillId="4" borderId="0" xfId="0" applyFont="1" applyFill="1">
      <alignment vertical="center"/>
    </xf>
  </cellXfs>
  <cellStyles count="1">
    <cellStyle name="標準" xfId="0" builtinId="0"/>
  </cellStyles>
  <dxfs count="8">
    <dxf>
      <font>
        <condense val="0"/>
        <extend val="0"/>
        <color indexed="10"/>
      </font>
    </dxf>
    <dxf>
      <font>
        <b/>
        <i val="0"/>
        <condense val="0"/>
        <extend val="0"/>
        <color auto="1"/>
      </font>
      <fill>
        <patternFill>
          <bgColor indexed="14"/>
        </patternFill>
      </fill>
    </dxf>
    <dxf>
      <fill>
        <patternFill>
          <bgColor indexed="47"/>
        </patternFill>
      </fill>
    </dxf>
    <dxf>
      <fill>
        <patternFill>
          <bgColor indexed="22"/>
        </patternFill>
      </fill>
    </dxf>
    <dxf>
      <font>
        <condense val="0"/>
        <extend val="0"/>
        <color indexed="10"/>
      </font>
    </dxf>
    <dxf>
      <font>
        <b/>
        <i val="0"/>
        <condense val="0"/>
        <extend val="0"/>
        <color auto="1"/>
      </font>
      <fill>
        <patternFill>
          <bgColor indexed="14"/>
        </patternFill>
      </fill>
    </dxf>
    <dxf>
      <fill>
        <patternFill>
          <bgColor indexed="47"/>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2D5381"/>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638175</xdr:colOff>
      <xdr:row>1</xdr:row>
      <xdr:rowOff>142875</xdr:rowOff>
    </xdr:from>
    <xdr:to>
      <xdr:col>3</xdr:col>
      <xdr:colOff>1531283</xdr:colOff>
      <xdr:row>1</xdr:row>
      <xdr:rowOff>523875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33525" y="285750"/>
          <a:ext cx="1826558" cy="381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20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
  <sheetViews>
    <sheetView showGridLines="0" tabSelected="1" view="pageBreakPreview" zoomScaleNormal="100" workbookViewId="0">
      <pane ySplit="15" topLeftCell="A16" activePane="bottomLeft" state="frozen"/>
      <selection pane="bottomLeft" activeCell="B2" sqref="B2"/>
    </sheetView>
  </sheetViews>
  <sheetFormatPr defaultColWidth="9" defaultRowHeight="10.8" x14ac:dyDescent="0.2"/>
  <cols>
    <col min="1" max="1" width="3.77734375" style="1" bestFit="1" customWidth="1"/>
    <col min="2" max="2" width="8" style="1" bestFit="1" customWidth="1"/>
    <col min="3" max="3" width="12.21875" style="4" bestFit="1" customWidth="1"/>
    <col min="4" max="4" width="30.6640625" style="1" customWidth="1"/>
    <col min="5" max="5" width="9.6640625" style="1" customWidth="1"/>
    <col min="6" max="6" width="30.6640625" style="1" customWidth="1"/>
    <col min="7" max="8" width="9.6640625" style="1" customWidth="1"/>
    <col min="9" max="9" width="9.6640625" style="4" customWidth="1"/>
    <col min="10" max="10" width="9.6640625" style="1" customWidth="1"/>
    <col min="11" max="11" width="9.6640625" style="40" customWidth="1"/>
    <col min="12" max="12" width="9.6640625" style="1" customWidth="1"/>
    <col min="13" max="13" width="8.6640625" style="2" bestFit="1" customWidth="1"/>
    <col min="14" max="14" width="6.44140625" style="1" bestFit="1" customWidth="1"/>
    <col min="15" max="15" width="8" style="1" bestFit="1" customWidth="1"/>
    <col min="16" max="16384" width="9" style="1"/>
  </cols>
  <sheetData>
    <row r="1" spans="1:13" x14ac:dyDescent="0.2">
      <c r="C1" s="1"/>
      <c r="I1" s="1"/>
      <c r="K1" s="1"/>
    </row>
    <row r="2" spans="1:13" ht="43.2" x14ac:dyDescent="0.2">
      <c r="A2" s="3" t="s">
        <v>18</v>
      </c>
      <c r="C2" s="1"/>
      <c r="F2" s="4" t="s">
        <v>55</v>
      </c>
      <c r="I2" s="1"/>
      <c r="K2" s="1"/>
      <c r="L2" s="5"/>
    </row>
    <row r="3" spans="1:13" ht="10.5" customHeight="1" thickBot="1" x14ac:dyDescent="0.25">
      <c r="A3" s="3"/>
      <c r="C3" s="1"/>
      <c r="I3" s="1"/>
      <c r="K3" s="1"/>
    </row>
    <row r="4" spans="1:13" ht="13.5" customHeight="1" x14ac:dyDescent="0.2">
      <c r="A4" s="6" t="s">
        <v>19</v>
      </c>
      <c r="B4" s="7"/>
      <c r="C4" s="8"/>
      <c r="D4" s="9"/>
      <c r="E4" s="10" t="s">
        <v>6</v>
      </c>
      <c r="F4" s="11"/>
      <c r="G4" s="12" t="s">
        <v>46</v>
      </c>
      <c r="H4" s="12" t="s">
        <v>1</v>
      </c>
      <c r="I4" s="12" t="s">
        <v>2</v>
      </c>
      <c r="J4" s="10" t="s">
        <v>3</v>
      </c>
      <c r="K4" s="12" t="s">
        <v>4</v>
      </c>
      <c r="L4" s="13" t="s">
        <v>47</v>
      </c>
      <c r="M4" s="2" t="s">
        <v>36</v>
      </c>
    </row>
    <row r="5" spans="1:13" ht="14.25" customHeight="1" thickBot="1" x14ac:dyDescent="0.25">
      <c r="A5" s="14"/>
      <c r="B5" s="15"/>
      <c r="C5" s="16"/>
      <c r="D5" s="17"/>
      <c r="E5" s="18" t="s">
        <v>5</v>
      </c>
      <c r="F5" s="19"/>
      <c r="G5" s="20">
        <f>COUNTA(A16:A21)</f>
        <v>0</v>
      </c>
      <c r="H5" s="20">
        <f>COUNTIF(B16:B21,"未着手")</f>
        <v>0</v>
      </c>
      <c r="I5" s="20">
        <f>COUNTIF(B16:B21,"対応中")</f>
        <v>0</v>
      </c>
      <c r="J5" s="21">
        <f>COUNTIF(B16:B21,"対応完了")</f>
        <v>0</v>
      </c>
      <c r="K5" s="21">
        <f>COUNTIF(B16:B21,"確認済")</f>
        <v>0</v>
      </c>
      <c r="L5" s="22">
        <f>COUNTIF(K16:K21,"遅延")</f>
        <v>0</v>
      </c>
      <c r="M5" s="23" t="e">
        <f>K5/G5</f>
        <v>#DIV/0!</v>
      </c>
    </row>
    <row r="6" spans="1:13" x14ac:dyDescent="0.2">
      <c r="C6" s="1"/>
      <c r="E6" s="24"/>
      <c r="G6" s="25"/>
      <c r="H6" s="25"/>
      <c r="I6" s="1"/>
      <c r="J6" s="26"/>
      <c r="K6" s="24"/>
    </row>
    <row r="7" spans="1:13" hidden="1" x14ac:dyDescent="0.2">
      <c r="B7" s="1" t="s">
        <v>9</v>
      </c>
      <c r="C7" s="1" t="s">
        <v>58</v>
      </c>
      <c r="D7" s="1" t="s">
        <v>10</v>
      </c>
      <c r="H7" s="25"/>
      <c r="I7" s="1"/>
      <c r="J7" s="27"/>
      <c r="K7" s="27"/>
    </row>
    <row r="8" spans="1:13" hidden="1" x14ac:dyDescent="0.2">
      <c r="B8" s="1" t="s">
        <v>48</v>
      </c>
      <c r="C8" s="1" t="s">
        <v>20</v>
      </c>
      <c r="D8" s="1" t="s">
        <v>12</v>
      </c>
      <c r="I8" s="1"/>
      <c r="J8" s="27"/>
      <c r="K8" s="27"/>
    </row>
    <row r="9" spans="1:13" hidden="1" x14ac:dyDescent="0.2">
      <c r="B9" s="28" t="s">
        <v>13</v>
      </c>
      <c r="C9" s="28" t="s">
        <v>21</v>
      </c>
      <c r="E9" s="29"/>
      <c r="I9" s="1"/>
      <c r="K9" s="1"/>
    </row>
    <row r="10" spans="1:13" hidden="1" x14ac:dyDescent="0.2">
      <c r="B10" s="28" t="s">
        <v>14</v>
      </c>
      <c r="C10" s="1"/>
      <c r="E10" s="29"/>
      <c r="I10" s="1"/>
      <c r="K10" s="1"/>
    </row>
    <row r="11" spans="1:13" hidden="1" x14ac:dyDescent="0.2">
      <c r="B11" s="30"/>
      <c r="C11" s="1"/>
      <c r="E11" s="29"/>
      <c r="I11" s="1"/>
      <c r="K11" s="1"/>
    </row>
    <row r="12" spans="1:13" hidden="1" x14ac:dyDescent="0.2">
      <c r="B12" s="30"/>
      <c r="C12" s="1"/>
      <c r="E12" s="29"/>
      <c r="I12" s="1"/>
      <c r="K12" s="1"/>
    </row>
    <row r="13" spans="1:13" hidden="1" x14ac:dyDescent="0.2">
      <c r="B13" s="30"/>
      <c r="C13" s="1"/>
      <c r="E13" s="29"/>
      <c r="I13" s="1"/>
      <c r="K13" s="1"/>
    </row>
    <row r="14" spans="1:13" hidden="1" x14ac:dyDescent="0.2">
      <c r="C14" s="1"/>
      <c r="I14" s="1"/>
      <c r="K14" s="1"/>
    </row>
    <row r="15" spans="1:13" s="34" customFormat="1" x14ac:dyDescent="0.2">
      <c r="A15" s="31" t="s">
        <v>49</v>
      </c>
      <c r="B15" s="31" t="s">
        <v>15</v>
      </c>
      <c r="C15" s="31" t="s">
        <v>56</v>
      </c>
      <c r="D15" s="31" t="s">
        <v>22</v>
      </c>
      <c r="E15" s="31" t="s">
        <v>50</v>
      </c>
      <c r="F15" s="31" t="s">
        <v>23</v>
      </c>
      <c r="G15" s="31" t="s">
        <v>51</v>
      </c>
      <c r="H15" s="31" t="s">
        <v>16</v>
      </c>
      <c r="I15" s="32" t="s">
        <v>40</v>
      </c>
      <c r="J15" s="31" t="s">
        <v>52</v>
      </c>
      <c r="K15" s="31" t="s">
        <v>17</v>
      </c>
      <c r="L15" s="31" t="s">
        <v>0</v>
      </c>
      <c r="M15" s="33" t="s">
        <v>53</v>
      </c>
    </row>
    <row r="16" spans="1:13" ht="37.5" customHeight="1" x14ac:dyDescent="0.2">
      <c r="A16" s="35"/>
      <c r="B16" s="35"/>
      <c r="C16" s="36"/>
      <c r="D16" s="37"/>
      <c r="E16" s="38"/>
      <c r="F16" s="37"/>
      <c r="G16" s="38"/>
      <c r="H16" s="38"/>
      <c r="I16" s="36"/>
      <c r="J16" s="38"/>
      <c r="K16" s="39" t="str">
        <f t="shared" ref="K16:K21" si="0">IF(OR(B16="未着手",B16="対応中"),IF($F$4&gt;E16,"遅延",IF($F$4+10&gt;=E16,"期限間近","")),"-")</f>
        <v>-</v>
      </c>
      <c r="L16" s="37"/>
      <c r="M16" s="2">
        <f t="shared" ref="M16:M21" si="1">IF(B16="確認済",1,IF(OR(K16="-",K16=""),0,IF(K16="期限間近",2,IF(K16="遅延",3))))</f>
        <v>0</v>
      </c>
    </row>
    <row r="17" spans="1:13" ht="42.75" customHeight="1" x14ac:dyDescent="0.2">
      <c r="A17" s="35"/>
      <c r="B17" s="35"/>
      <c r="C17" s="36"/>
      <c r="D17" s="37"/>
      <c r="E17" s="38"/>
      <c r="F17" s="37"/>
      <c r="G17" s="38"/>
      <c r="H17" s="38"/>
      <c r="I17" s="36"/>
      <c r="J17" s="38"/>
      <c r="K17" s="39" t="str">
        <f t="shared" si="0"/>
        <v>-</v>
      </c>
      <c r="L17" s="37"/>
      <c r="M17" s="2">
        <f t="shared" si="1"/>
        <v>0</v>
      </c>
    </row>
    <row r="18" spans="1:13" ht="39" customHeight="1" x14ac:dyDescent="0.2">
      <c r="A18" s="35"/>
      <c r="B18" s="35"/>
      <c r="C18" s="36"/>
      <c r="D18" s="37"/>
      <c r="E18" s="38"/>
      <c r="F18" s="37"/>
      <c r="G18" s="38"/>
      <c r="H18" s="38"/>
      <c r="I18" s="36"/>
      <c r="J18" s="38"/>
      <c r="K18" s="39" t="str">
        <f t="shared" si="0"/>
        <v>-</v>
      </c>
      <c r="L18" s="37"/>
      <c r="M18" s="2">
        <f t="shared" si="1"/>
        <v>0</v>
      </c>
    </row>
    <row r="19" spans="1:13" ht="37.5" customHeight="1" x14ac:dyDescent="0.2">
      <c r="A19" s="35"/>
      <c r="B19" s="35"/>
      <c r="C19" s="36"/>
      <c r="D19" s="37"/>
      <c r="E19" s="38"/>
      <c r="F19" s="37"/>
      <c r="G19" s="38"/>
      <c r="H19" s="38"/>
      <c r="I19" s="36"/>
      <c r="J19" s="38"/>
      <c r="K19" s="39" t="str">
        <f t="shared" si="0"/>
        <v>-</v>
      </c>
      <c r="L19" s="37"/>
      <c r="M19" s="2">
        <f t="shared" si="1"/>
        <v>0</v>
      </c>
    </row>
    <row r="20" spans="1:13" ht="37.5" customHeight="1" x14ac:dyDescent="0.2">
      <c r="A20" s="35"/>
      <c r="B20" s="35"/>
      <c r="C20" s="36"/>
      <c r="D20" s="37"/>
      <c r="E20" s="38"/>
      <c r="F20" s="37"/>
      <c r="G20" s="38"/>
      <c r="H20" s="38"/>
      <c r="I20" s="36"/>
      <c r="J20" s="38"/>
      <c r="K20" s="39" t="str">
        <f t="shared" si="0"/>
        <v>-</v>
      </c>
      <c r="L20" s="37"/>
      <c r="M20" s="2">
        <f t="shared" si="1"/>
        <v>0</v>
      </c>
    </row>
    <row r="21" spans="1:13" ht="37.5" customHeight="1" x14ac:dyDescent="0.2">
      <c r="A21" s="35"/>
      <c r="B21" s="35"/>
      <c r="C21" s="36"/>
      <c r="D21" s="37"/>
      <c r="E21" s="38"/>
      <c r="F21" s="37"/>
      <c r="G21" s="38"/>
      <c r="H21" s="38"/>
      <c r="I21" s="36"/>
      <c r="J21" s="38"/>
      <c r="K21" s="39" t="str">
        <f t="shared" si="0"/>
        <v>-</v>
      </c>
      <c r="L21" s="37"/>
      <c r="M21" s="2">
        <f t="shared" si="1"/>
        <v>0</v>
      </c>
    </row>
  </sheetData>
  <autoFilter ref="A15:O65536"/>
  <mergeCells count="2">
    <mergeCell ref="A4:B5"/>
    <mergeCell ref="C4:D5"/>
  </mergeCells>
  <phoneticPr fontId="1"/>
  <conditionalFormatting sqref="A16:L21">
    <cfRule type="expression" dxfId="7" priority="1" stopIfTrue="1">
      <formula>$M16=1</formula>
    </cfRule>
    <cfRule type="expression" dxfId="6" priority="2" stopIfTrue="1">
      <formula>$M16=2</formula>
    </cfRule>
    <cfRule type="expression" dxfId="5" priority="3" stopIfTrue="1">
      <formula>$M16=3</formula>
    </cfRule>
  </conditionalFormatting>
  <conditionalFormatting sqref="L5">
    <cfRule type="cellIs" dxfId="4" priority="4" stopIfTrue="1" operator="greaterThan">
      <formula>0</formula>
    </cfRule>
  </conditionalFormatting>
  <dataValidations count="5">
    <dataValidation errorStyle="warning" allowBlank="1" showInputMessage="1" showErrorMessage="1" sqref="E25:E65536 K24:K65536 L22:L65536 A1:A4 B1:L3 A6:E15 E4:E5 G4:J15 L4:L15 F10:F15 M1:IV1048576 A22:D65536 E22 J22:J65536 F22:H65536 K4:K21"/>
    <dataValidation type="list" errorStyle="warning" allowBlank="1" showInputMessage="1" showErrorMessage="1" sqref="B16:B21">
      <formula1>$B$7:$B$10</formula1>
    </dataValidation>
    <dataValidation errorStyle="warning" imeMode="off" allowBlank="1" showInputMessage="1" showErrorMessage="1" sqref="J16:J21 G16:H21 E16:E21 A16:A21"/>
    <dataValidation errorStyle="warning" imeMode="hiragana" allowBlank="1" showInputMessage="1" showErrorMessage="1" sqref="F16:F21 D16:D21 L16:L21"/>
    <dataValidation type="list" errorStyle="warning" allowBlank="1" showInputMessage="1" showErrorMessage="1" sqref="C16:C21">
      <formula1>$C$7:$C$10</formula1>
    </dataValidation>
  </dataValidations>
  <pageMargins left="0.52" right="0.17" top="0.27" bottom="0.21" header="0.22" footer="0.17"/>
  <pageSetup paperSize="9" scale="89" fitToHeight="0" orientation="landscape" horizontalDpi="300" verticalDpi="300" r:id="rId1"/>
  <headerFooter alignWithMargins="0">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showGridLines="0" view="pageBreakPreview" zoomScaleNormal="100" workbookViewId="0">
      <pane ySplit="15" topLeftCell="A16" activePane="bottomLeft" state="frozen"/>
      <selection activeCell="G2" sqref="G2"/>
      <selection pane="bottomLeft" activeCell="A2" sqref="A2"/>
    </sheetView>
  </sheetViews>
  <sheetFormatPr defaultColWidth="9" defaultRowHeight="10.8" x14ac:dyDescent="0.2"/>
  <cols>
    <col min="1" max="1" width="3.77734375" style="1" bestFit="1" customWidth="1"/>
    <col min="2" max="2" width="8" style="1" bestFit="1" customWidth="1"/>
    <col min="3" max="3" width="12.21875" style="4" bestFit="1" customWidth="1"/>
    <col min="4" max="4" width="30.6640625" style="1" customWidth="1"/>
    <col min="5" max="5" width="9.6640625" style="1" customWidth="1"/>
    <col min="6" max="6" width="30.6640625" style="1" customWidth="1"/>
    <col min="7" max="8" width="9.6640625" style="1" customWidth="1"/>
    <col min="9" max="9" width="9.6640625" style="4" customWidth="1"/>
    <col min="10" max="10" width="9.6640625" style="1" customWidth="1"/>
    <col min="11" max="11" width="9.6640625" style="40" customWidth="1"/>
    <col min="12" max="12" width="9.6640625" style="1" customWidth="1"/>
    <col min="13" max="13" width="8.6640625" style="2" bestFit="1" customWidth="1"/>
    <col min="14" max="14" width="6.44140625" style="1" bestFit="1" customWidth="1"/>
    <col min="15" max="15" width="8" style="1" bestFit="1" customWidth="1"/>
    <col min="16" max="16384" width="9" style="1"/>
  </cols>
  <sheetData>
    <row r="1" spans="1:13" x14ac:dyDescent="0.2">
      <c r="C1" s="1"/>
      <c r="I1" s="1"/>
      <c r="K1" s="1"/>
    </row>
    <row r="2" spans="1:13" ht="43.2" x14ac:dyDescent="0.2">
      <c r="A2" s="3" t="s">
        <v>18</v>
      </c>
      <c r="C2" s="1"/>
      <c r="F2" s="4" t="s">
        <v>55</v>
      </c>
      <c r="I2" s="1"/>
      <c r="K2" s="1"/>
      <c r="L2" s="5"/>
    </row>
    <row r="3" spans="1:13" ht="10.5" customHeight="1" thickBot="1" x14ac:dyDescent="0.25">
      <c r="A3" s="3"/>
      <c r="C3" s="1"/>
      <c r="I3" s="1"/>
      <c r="K3" s="1"/>
    </row>
    <row r="4" spans="1:13" ht="13.5" customHeight="1" x14ac:dyDescent="0.2">
      <c r="A4" s="6" t="s">
        <v>19</v>
      </c>
      <c r="B4" s="7"/>
      <c r="C4" s="8" t="s">
        <v>37</v>
      </c>
      <c r="D4" s="9"/>
      <c r="E4" s="10" t="s">
        <v>6</v>
      </c>
      <c r="F4" s="11">
        <v>39532</v>
      </c>
      <c r="G4" s="12" t="s">
        <v>7</v>
      </c>
      <c r="H4" s="12" t="s">
        <v>1</v>
      </c>
      <c r="I4" s="12" t="s">
        <v>2</v>
      </c>
      <c r="J4" s="10" t="s">
        <v>3</v>
      </c>
      <c r="K4" s="12" t="s">
        <v>4</v>
      </c>
      <c r="L4" s="13" t="s">
        <v>8</v>
      </c>
      <c r="M4" s="2" t="s">
        <v>36</v>
      </c>
    </row>
    <row r="5" spans="1:13" ht="14.25" customHeight="1" thickBot="1" x14ac:dyDescent="0.25">
      <c r="A5" s="14"/>
      <c r="B5" s="15"/>
      <c r="C5" s="16"/>
      <c r="D5" s="17"/>
      <c r="E5" s="18" t="s">
        <v>5</v>
      </c>
      <c r="F5" s="19" t="s">
        <v>45</v>
      </c>
      <c r="G5" s="20">
        <f>COUNTA(A16:A22)</f>
        <v>5</v>
      </c>
      <c r="H5" s="20">
        <f>COUNTIF(B16:B22,"未着手")</f>
        <v>2</v>
      </c>
      <c r="I5" s="20">
        <f>COUNTIF(B16:B22,"対応中")</f>
        <v>1</v>
      </c>
      <c r="J5" s="21">
        <f>COUNTIF(B16:B22,"対応完了")</f>
        <v>0</v>
      </c>
      <c r="K5" s="21">
        <f>COUNTIF(B16:B22,"確認済")</f>
        <v>2</v>
      </c>
      <c r="L5" s="22">
        <f>COUNTIF(K16:K22,"遅延")</f>
        <v>0</v>
      </c>
      <c r="M5" s="23">
        <f>K5/G5</f>
        <v>0.4</v>
      </c>
    </row>
    <row r="6" spans="1:13" x14ac:dyDescent="0.2">
      <c r="C6" s="1"/>
      <c r="E6" s="24"/>
      <c r="G6" s="25"/>
      <c r="H6" s="25"/>
      <c r="I6" s="1"/>
      <c r="J6" s="26"/>
      <c r="K6" s="24"/>
    </row>
    <row r="7" spans="1:13" hidden="1" x14ac:dyDescent="0.2">
      <c r="B7" s="1" t="s">
        <v>9</v>
      </c>
      <c r="C7" s="1" t="s">
        <v>58</v>
      </c>
      <c r="D7" s="1" t="s">
        <v>10</v>
      </c>
      <c r="H7" s="25"/>
      <c r="I7" s="1"/>
      <c r="J7" s="27"/>
      <c r="K7" s="27"/>
    </row>
    <row r="8" spans="1:13" hidden="1" x14ac:dyDescent="0.2">
      <c r="B8" s="1" t="s">
        <v>11</v>
      </c>
      <c r="C8" s="1" t="s">
        <v>20</v>
      </c>
      <c r="D8" s="1" t="s">
        <v>12</v>
      </c>
      <c r="I8" s="1"/>
      <c r="J8" s="27"/>
      <c r="K8" s="27"/>
    </row>
    <row r="9" spans="1:13" hidden="1" x14ac:dyDescent="0.2">
      <c r="B9" s="28" t="s">
        <v>13</v>
      </c>
      <c r="C9" s="28" t="s">
        <v>21</v>
      </c>
      <c r="E9" s="29"/>
      <c r="I9" s="1"/>
      <c r="K9" s="1"/>
    </row>
    <row r="10" spans="1:13" hidden="1" x14ac:dyDescent="0.2">
      <c r="B10" s="28" t="s">
        <v>14</v>
      </c>
      <c r="C10" s="1"/>
      <c r="E10" s="29"/>
      <c r="I10" s="1"/>
      <c r="K10" s="1"/>
    </row>
    <row r="11" spans="1:13" hidden="1" x14ac:dyDescent="0.2">
      <c r="B11" s="30"/>
      <c r="C11" s="1"/>
      <c r="E11" s="29"/>
      <c r="I11" s="1"/>
      <c r="K11" s="1"/>
    </row>
    <row r="12" spans="1:13" hidden="1" x14ac:dyDescent="0.2">
      <c r="B12" s="30"/>
      <c r="C12" s="1"/>
      <c r="E12" s="29"/>
      <c r="I12" s="1"/>
      <c r="K12" s="1"/>
    </row>
    <row r="13" spans="1:13" hidden="1" x14ac:dyDescent="0.2">
      <c r="B13" s="30"/>
      <c r="C13" s="1"/>
      <c r="E13" s="29"/>
      <c r="I13" s="1"/>
      <c r="K13" s="1"/>
    </row>
    <row r="14" spans="1:13" hidden="1" x14ac:dyDescent="0.2">
      <c r="C14" s="1"/>
      <c r="I14" s="1"/>
      <c r="K14" s="1"/>
    </row>
    <row r="15" spans="1:13" s="34" customFormat="1" x14ac:dyDescent="0.2">
      <c r="A15" s="31" t="s">
        <v>25</v>
      </c>
      <c r="B15" s="31" t="s">
        <v>15</v>
      </c>
      <c r="C15" s="31" t="s">
        <v>56</v>
      </c>
      <c r="D15" s="31" t="s">
        <v>22</v>
      </c>
      <c r="E15" s="31" t="s">
        <v>26</v>
      </c>
      <c r="F15" s="31" t="s">
        <v>23</v>
      </c>
      <c r="G15" s="31" t="s">
        <v>27</v>
      </c>
      <c r="H15" s="31" t="s">
        <v>16</v>
      </c>
      <c r="I15" s="32" t="s">
        <v>40</v>
      </c>
      <c r="J15" s="31" t="s">
        <v>28</v>
      </c>
      <c r="K15" s="31" t="s">
        <v>17</v>
      </c>
      <c r="L15" s="31" t="s">
        <v>0</v>
      </c>
      <c r="M15" s="33" t="s">
        <v>34</v>
      </c>
    </row>
    <row r="16" spans="1:13" ht="32.4" x14ac:dyDescent="0.2">
      <c r="A16" s="35">
        <v>1</v>
      </c>
      <c r="B16" s="35" t="s">
        <v>9</v>
      </c>
      <c r="C16" s="36" t="s">
        <v>57</v>
      </c>
      <c r="D16" s="37" t="s">
        <v>43</v>
      </c>
      <c r="E16" s="38">
        <v>39537</v>
      </c>
      <c r="F16" s="37" t="s">
        <v>42</v>
      </c>
      <c r="G16" s="38"/>
      <c r="H16" s="38"/>
      <c r="I16" s="36" t="s">
        <v>41</v>
      </c>
      <c r="J16" s="38">
        <v>39527</v>
      </c>
      <c r="K16" s="39" t="str">
        <f>IF(OR(B16="未着手",B16="対応中"),IF($F$4&gt;E16,"遅延",IF($F$4+10&gt;=E16,"期限間近","")),"-")</f>
        <v>期限間近</v>
      </c>
      <c r="L16" s="37"/>
      <c r="M16" s="2">
        <v>3</v>
      </c>
    </row>
    <row r="17" spans="1:13" ht="32.4" x14ac:dyDescent="0.2">
      <c r="A17" s="35">
        <v>2</v>
      </c>
      <c r="B17" s="35" t="s">
        <v>9</v>
      </c>
      <c r="C17" s="36" t="s">
        <v>29</v>
      </c>
      <c r="D17" s="37" t="s">
        <v>38</v>
      </c>
      <c r="E17" s="38">
        <v>39539</v>
      </c>
      <c r="F17" s="37" t="s">
        <v>39</v>
      </c>
      <c r="G17" s="38"/>
      <c r="H17" s="38"/>
      <c r="I17" s="36" t="s">
        <v>41</v>
      </c>
      <c r="J17" s="38">
        <v>39527</v>
      </c>
      <c r="K17" s="38" t="str">
        <f>IF(OR(B17="未着手",B17="対応中"),IF($F$4&gt;E17,"遅延",IF($F$4+10&gt;=E17,"期限間近","")),"-")</f>
        <v>期限間近</v>
      </c>
      <c r="L17" s="37"/>
      <c r="M17" s="2">
        <f t="shared" ref="M17:M22" si="0">IF(B17="確認済",1,IF(OR(K17="-",K17=""),0,IF(K17="期限間近",2,IF(K17="遅延",3))))</f>
        <v>2</v>
      </c>
    </row>
    <row r="18" spans="1:13" ht="42.75" customHeight="1" x14ac:dyDescent="0.2">
      <c r="A18" s="35">
        <v>3</v>
      </c>
      <c r="B18" s="35" t="s">
        <v>14</v>
      </c>
      <c r="C18" s="36" t="s">
        <v>20</v>
      </c>
      <c r="D18" s="37" t="s">
        <v>24</v>
      </c>
      <c r="E18" s="38" t="s">
        <v>32</v>
      </c>
      <c r="F18" s="37" t="s">
        <v>33</v>
      </c>
      <c r="G18" s="38"/>
      <c r="H18" s="38"/>
      <c r="I18" s="36" t="s">
        <v>41</v>
      </c>
      <c r="J18" s="38">
        <v>39527</v>
      </c>
      <c r="K18" s="39" t="str">
        <f>IF(OR(B18="未着手",B18="対応中"),IF($F$4&gt;E18,"遅延",IF($F$4+10&gt;=E18,"期限間近","")),"-")</f>
        <v>-</v>
      </c>
      <c r="L18" s="37"/>
      <c r="M18" s="2">
        <f t="shared" si="0"/>
        <v>1</v>
      </c>
    </row>
    <row r="19" spans="1:13" ht="39" customHeight="1" x14ac:dyDescent="0.2">
      <c r="A19" s="35">
        <v>4</v>
      </c>
      <c r="B19" s="35" t="s">
        <v>35</v>
      </c>
      <c r="C19" s="36" t="s">
        <v>21</v>
      </c>
      <c r="D19" s="37" t="s">
        <v>44</v>
      </c>
      <c r="E19" s="38">
        <v>39550</v>
      </c>
      <c r="F19" s="37" t="s">
        <v>31</v>
      </c>
      <c r="G19" s="38"/>
      <c r="H19" s="38"/>
      <c r="I19" s="36" t="s">
        <v>41</v>
      </c>
      <c r="J19" s="38">
        <v>39527</v>
      </c>
      <c r="K19" s="39" t="str">
        <f>IF(OR(B19="未着手",B19="対応中"),IF($F$4&gt;E19,"遅延",IF($F$4+10&gt;=E19,"期限間近","")),"-")</f>
        <v/>
      </c>
      <c r="L19" s="37"/>
      <c r="M19" s="2">
        <f t="shared" si="0"/>
        <v>0</v>
      </c>
    </row>
    <row r="20" spans="1:13" ht="37.5" customHeight="1" x14ac:dyDescent="0.2">
      <c r="A20" s="35">
        <v>5</v>
      </c>
      <c r="B20" s="35" t="s">
        <v>14</v>
      </c>
      <c r="C20" s="36" t="s">
        <v>57</v>
      </c>
      <c r="D20" s="37" t="s">
        <v>54</v>
      </c>
      <c r="E20" s="38">
        <v>39394</v>
      </c>
      <c r="F20" s="37" t="s">
        <v>30</v>
      </c>
      <c r="G20" s="38">
        <v>39393</v>
      </c>
      <c r="H20" s="38">
        <v>39393</v>
      </c>
      <c r="I20" s="36" t="s">
        <v>41</v>
      </c>
      <c r="J20" s="38">
        <v>39527</v>
      </c>
      <c r="K20" s="39" t="str">
        <f>IF(OR(B20="未着手",B20="対応中"),IF($F$4&gt;E20,"遅延",IF($F$4+10&gt;=E20,"期限間近","")),"-")</f>
        <v>-</v>
      </c>
      <c r="L20" s="37"/>
      <c r="M20" s="2">
        <f t="shared" si="0"/>
        <v>1</v>
      </c>
    </row>
    <row r="21" spans="1:13" x14ac:dyDescent="0.2">
      <c r="A21" s="35"/>
      <c r="B21" s="35"/>
      <c r="C21" s="36"/>
      <c r="D21" s="37"/>
      <c r="E21" s="38"/>
      <c r="F21" s="37"/>
      <c r="G21" s="38"/>
      <c r="H21" s="38"/>
      <c r="I21" s="36"/>
      <c r="J21" s="38"/>
      <c r="K21" s="39"/>
      <c r="L21" s="37"/>
      <c r="M21" s="2">
        <f>IF(B21="確認済",1,IF(OR(K21="-",K21=""),0,IF(K21="期限間近",2,IF(K21="遅延",3))))</f>
        <v>0</v>
      </c>
    </row>
    <row r="22" spans="1:13" x14ac:dyDescent="0.2">
      <c r="A22" s="35"/>
      <c r="B22" s="35"/>
      <c r="C22" s="36"/>
      <c r="D22" s="37"/>
      <c r="E22" s="38"/>
      <c r="F22" s="37"/>
      <c r="G22" s="38"/>
      <c r="H22" s="38"/>
      <c r="I22" s="36"/>
      <c r="J22" s="38"/>
      <c r="K22" s="39"/>
      <c r="L22" s="37"/>
      <c r="M22" s="2">
        <f t="shared" si="0"/>
        <v>0</v>
      </c>
    </row>
  </sheetData>
  <autoFilter ref="A15:O65536"/>
  <mergeCells count="2">
    <mergeCell ref="A4:B5"/>
    <mergeCell ref="C4:D5"/>
  </mergeCells>
  <phoneticPr fontId="1"/>
  <conditionalFormatting sqref="A16:L22">
    <cfRule type="expression" dxfId="3" priority="1" stopIfTrue="1">
      <formula>$M16=1</formula>
    </cfRule>
    <cfRule type="expression" dxfId="2" priority="2" stopIfTrue="1">
      <formula>$M16=2</formula>
    </cfRule>
    <cfRule type="expression" dxfId="1" priority="3" stopIfTrue="1">
      <formula>$M16=3</formula>
    </cfRule>
  </conditionalFormatting>
  <conditionalFormatting sqref="L5">
    <cfRule type="cellIs" dxfId="0" priority="4" stopIfTrue="1" operator="greaterThan">
      <formula>0</formula>
    </cfRule>
  </conditionalFormatting>
  <dataValidations count="5">
    <dataValidation errorStyle="warning" allowBlank="1" showInputMessage="1" showErrorMessage="1" sqref="L23:L65536 F23:H65536 J23:J65536 E23:E24 E27:E65536 A23:D65536 K26:K65536 A6:E15 E4:E5 G4:J15 L4:L15 F10:F15 K4:K22 M1:IV1048576 B1:L3 A1:A4"/>
    <dataValidation type="list" errorStyle="warning" allowBlank="1" showInputMessage="1" showErrorMessage="1" sqref="B16:B22">
      <formula1>$B$7:$B$10</formula1>
    </dataValidation>
    <dataValidation errorStyle="warning" imeMode="off" allowBlank="1" showInputMessage="1" showErrorMessage="1" sqref="G16:H22 E16:E22 A16:A22 J16:J22"/>
    <dataValidation errorStyle="warning" imeMode="hiragana" allowBlank="1" showInputMessage="1" showErrorMessage="1" sqref="D16:D22 L16:L22 F16:F22"/>
    <dataValidation type="list" errorStyle="warning" allowBlank="1" showInputMessage="1" showErrorMessage="1" sqref="C16:C22">
      <formula1>$C$7:$C$10</formula1>
    </dataValidation>
  </dataValidations>
  <pageMargins left="0.52" right="0.17" top="0.27" bottom="0.21" header="0.22" footer="0.17"/>
  <pageSetup paperSize="9" scale="89" fitToHeight="0" orientation="landscape" horizontalDpi="300" verticalDpi="300" r:id="rId1"/>
  <headerFooter alignWithMargins="0">
    <oddFooter>&amp;P / &amp;N ページ</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A1F32D9-D732-4D44-BCE5-C0E92099AEB0}">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884DE96-36E8-40B0-B57C-5F97B679FC19}">
  <ds:schemaRefs>
    <ds:schemaRef ds:uri="http://schemas.microsoft.com/sharepoint/v3/contenttype/forms"/>
  </ds:schemaRefs>
</ds:datastoreItem>
</file>

<file path=customXml/itemProps3.xml><?xml version="1.0" encoding="utf-8"?>
<ds:datastoreItem xmlns:ds="http://schemas.openxmlformats.org/officeDocument/2006/customXml" ds:itemID="{DD7DCB66-9822-4AAF-8ABA-F0DAA0A7B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DF498469-7320-4568-BBAE-FE2131B8FCAA}">
  <ds:schemaRefs>
    <ds:schemaRef ds:uri="http://schemas.microsoft.com/office/2006/metadata/longPropertie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4</vt:i4>
      </vt:variant>
    </vt:vector>
  </HeadingPairs>
  <TitlesOfParts>
    <vt:vector baseType="lpstr" size="6">
      <vt:lpstr>原紙</vt:lpstr>
      <vt:lpstr>入力要領（サンプル）</vt:lpstr>
      <vt:lpstr>原紙!Print_Area</vt:lpstr>
      <vt:lpstr>'入力要領（サンプル）'!Print_Area</vt:lpstr>
      <vt:lpstr>原紙!Print_Titles</vt:lpstr>
      <vt:lpstr>'入力要領（サンプル）'!Print_Titles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2008-03-30T11:14:00Z</cp:lastPrinted>
  <dcterms:created xsi:type="dcterms:W3CDTF">2008-03-30T09:57:00Z</dcterms:created>
  <dcterms:modified xsi:type="dcterms:W3CDTF">2025-03-27T00:33:47Z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戸政 佳昭</vt:lpwstr>
  </property>
  <property fmtid="{D5CDD505-2E9C-101B-9397-08002B2CF9AE}" pid="4" name="Order">
    <vt:lpwstr>2638900.00000000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戸政 佳昭</vt:lpwstr>
  </property>
  <property fmtid="{D5CDD505-2E9C-101B-9397-08002B2CF9AE}" pid="8" name="_dlc_Exempt">
    <vt:lpwstr/>
  </property>
  <property fmtid="{D5CDD505-2E9C-101B-9397-08002B2CF9AE}" pid="9" name="ContentTypeId">
    <vt:lpwstr>0x0101008AFBA9D42DE0604487216B359EB43E37</vt:lpwstr>
  </property>
  <property fmtid="{D5CDD505-2E9C-101B-9397-08002B2CF9AE}" pid="10" name="_SourceUrl">
    <vt:lpwstr/>
  </property>
  <property fmtid="{D5CDD505-2E9C-101B-9397-08002B2CF9AE}" pid="11" name="_SharedFileIndex">
    <vt:lpwstr/>
  </property>
</Properties>
</file>