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I:\04 【指導監査】\04-01指導監査事前提出資料\R６指導監査資料\高齢福祉課・介護保険課\"/>
    </mc:Choice>
  </mc:AlternateContent>
  <xr:revisionPtr revIDLastSave="0" documentId="13_ncr:1_{E8880777-B492-4CFA-AAF4-AB3768238F4D}" xr6:coauthVersionLast="45" xr6:coauthVersionMax="47" xr10:uidLastSave="{00000000-0000-0000-0000-000000000000}"/>
  <bookViews>
    <workbookView xWindow="-120" yWindow="-120" windowWidth="20730" windowHeight="11160" tabRatio="976" xr2:uid="{00000000-000D-0000-FFFF-FFFF00000000}"/>
  </bookViews>
  <sheets>
    <sheet name="提出用チェックリスト" sheetId="71" r:id="rId1"/>
    <sheet name="表紙" sheetId="62" r:id="rId2"/>
    <sheet name="目次" sheetId="63" r:id="rId3"/>
    <sheet name="１" sheetId="10" r:id="rId4"/>
    <sheet name="２" sheetId="11" r:id="rId5"/>
    <sheet name="３" sheetId="2" r:id="rId6"/>
    <sheet name="4" sheetId="18" r:id="rId7"/>
    <sheet name="5" sheetId="77" r:id="rId8"/>
    <sheet name="6" sheetId="31" r:id="rId9"/>
    <sheet name="７" sheetId="30" r:id="rId10"/>
    <sheet name="８" sheetId="74" r:id="rId11"/>
    <sheet name="９" sheetId="46" r:id="rId12"/>
    <sheet name="１０" sheetId="60" r:id="rId13"/>
    <sheet name="１１" sheetId="54" r:id="rId14"/>
    <sheet name="１２" sheetId="53" r:id="rId15"/>
    <sheet name="１３" sheetId="44" r:id="rId16"/>
    <sheet name="１４" sheetId="56" r:id="rId17"/>
    <sheet name="１５" sheetId="29" r:id="rId18"/>
    <sheet name="１６" sheetId="27" r:id="rId19"/>
    <sheet name="１７" sheetId="25" r:id="rId20"/>
    <sheet name="１８" sheetId="38" r:id="rId21"/>
    <sheet name="１９" sheetId="37" r:id="rId22"/>
    <sheet name="２０" sheetId="36" r:id="rId23"/>
    <sheet name="２１" sheetId="35" r:id="rId24"/>
    <sheet name="２２" sheetId="33" r:id="rId25"/>
    <sheet name="２３" sheetId="39" r:id="rId26"/>
    <sheet name="２４" sheetId="48" r:id="rId27"/>
    <sheet name="２５" sheetId="66" r:id="rId28"/>
    <sheet name="２６" sheetId="68" r:id="rId29"/>
    <sheet name="入力画面" sheetId="57" r:id="rId30"/>
  </sheets>
  <externalReferences>
    <externalReference r:id="rId31"/>
  </externalReferences>
  <definedNames>
    <definedName name="【記載例】シフト記号表">'[1]【記載例】シフト記号表（勤務時間帯）'!$C$6:$C$47</definedName>
    <definedName name="_xlnm.Print_Area" localSheetId="3">'１'!$A$1:$O$52</definedName>
    <definedName name="_xlnm.Print_Area" localSheetId="13">'１１'!$A$1:$M$42</definedName>
    <definedName name="_xlnm.Print_Area" localSheetId="14">'１２'!$A$1:$G$41</definedName>
    <definedName name="_xlnm.Print_Area" localSheetId="15">'１３'!$A$1:$L$45</definedName>
    <definedName name="_xlnm.Print_Area" localSheetId="16">'１４'!$A$1:$L$32</definedName>
    <definedName name="_xlnm.Print_Area" localSheetId="17">'１５'!$A$1:$K$51</definedName>
    <definedName name="_xlnm.Print_Area" localSheetId="19">'１７'!$A$1:$AG$33</definedName>
    <definedName name="_xlnm.Print_Area" localSheetId="20">'１８'!$A$1:$F$32</definedName>
    <definedName name="_xlnm.Print_Area" localSheetId="21">'１９'!$A$1:$H$37</definedName>
    <definedName name="_xlnm.Print_Area" localSheetId="4">'２'!$A$1:$AB$54</definedName>
    <definedName name="_xlnm.Print_Area" localSheetId="22">'２０'!$A$1:$J$56</definedName>
    <definedName name="_xlnm.Print_Area" localSheetId="23">'２１'!$A$1:$J$15</definedName>
    <definedName name="_xlnm.Print_Area" localSheetId="24">'２２'!$A$1:$L$50</definedName>
    <definedName name="_xlnm.Print_Area" localSheetId="25">'２３'!$A$1:$H$31</definedName>
    <definedName name="_xlnm.Print_Area" localSheetId="26">'２４'!$A$1:$G$21</definedName>
    <definedName name="_xlnm.Print_Area" localSheetId="27">'２５'!$A$1:$G$48</definedName>
    <definedName name="_xlnm.Print_Area" localSheetId="28">'２６'!$A$1:$J$18</definedName>
    <definedName name="_xlnm.Print_Area" localSheetId="5">'３'!$A$1:$Q$37</definedName>
    <definedName name="_xlnm.Print_Area" localSheetId="6">'4'!$A$1:$J$26</definedName>
    <definedName name="_xlnm.Print_Area" localSheetId="7">'5'!$A$1:$BI$70</definedName>
    <definedName name="_xlnm.Print_Area" localSheetId="8">'6'!$A$1:$I$17</definedName>
    <definedName name="_xlnm.Print_Area" localSheetId="10">'８'!$A$1:$K$26</definedName>
    <definedName name="_xlnm.Print_Area" localSheetId="11">'９'!$A$1:$J$24</definedName>
    <definedName name="_xlnm.Print_Area" localSheetId="29">入力画面!$A$1</definedName>
    <definedName name="_xlnm.Print_Area" localSheetId="1">表紙!$A$1:$E$36</definedName>
    <definedName name="_xlnm.Print_Area" localSheetId="2">目次!$A$1:$B$40</definedName>
    <definedName name="_xlnm.Print_Titles" localSheetId="7">'5'!$7:$22</definedName>
    <definedName name="シフト記号表">'[1]シフト記号表（従来型・ユニット型共通）'!$C$6:$C$47</definedName>
    <definedName name="職種">'[1]プルダウン・リスト（従来型・ユニット型共通）'!$C$21:$L$21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2" l="1"/>
  <c r="C16" i="2" l="1"/>
  <c r="J39" i="33" l="1"/>
  <c r="D46" i="36"/>
  <c r="B52" i="36"/>
  <c r="E35" i="37"/>
  <c r="E10" i="37"/>
  <c r="C18" i="37"/>
  <c r="B20" i="46"/>
  <c r="C28" i="60"/>
  <c r="AC8" i="77"/>
  <c r="AR21" i="77" s="1"/>
  <c r="M63" i="77"/>
  <c r="M62" i="77"/>
  <c r="H62" i="77"/>
  <c r="AE60" i="77"/>
  <c r="AJ58" i="77"/>
  <c r="X68" i="77" s="1"/>
  <c r="AG58" i="77"/>
  <c r="AE58" i="77"/>
  <c r="T58" i="77"/>
  <c r="H68" i="77" s="1"/>
  <c r="Q58" i="77"/>
  <c r="H63" i="77" s="1"/>
  <c r="O58" i="77"/>
  <c r="AX48" i="77"/>
  <c r="AW48" i="77"/>
  <c r="AV48" i="77"/>
  <c r="AU48" i="77"/>
  <c r="AT48" i="77"/>
  <c r="AS48" i="77"/>
  <c r="AR48" i="77"/>
  <c r="AQ48" i="77"/>
  <c r="AP48" i="77"/>
  <c r="AO48" i="77"/>
  <c r="AN48" i="77"/>
  <c r="AM48" i="77"/>
  <c r="AL48" i="77"/>
  <c r="AK48" i="77"/>
  <c r="AJ48" i="77"/>
  <c r="AI48" i="77"/>
  <c r="AH48" i="77"/>
  <c r="AG48" i="77"/>
  <c r="AF48" i="77"/>
  <c r="AE48" i="77"/>
  <c r="AD48" i="77"/>
  <c r="AC48" i="77"/>
  <c r="AB48" i="77"/>
  <c r="AA48" i="77"/>
  <c r="Z48" i="77"/>
  <c r="Y48" i="77"/>
  <c r="X48" i="77"/>
  <c r="W48" i="77"/>
  <c r="V48" i="77"/>
  <c r="U48" i="77"/>
  <c r="T48" i="77"/>
  <c r="AX46" i="77"/>
  <c r="AW46" i="77"/>
  <c r="AV46" i="77"/>
  <c r="AU46" i="77"/>
  <c r="AT46" i="77"/>
  <c r="AS46" i="77"/>
  <c r="AR46" i="77"/>
  <c r="AQ46" i="77"/>
  <c r="AP46" i="77"/>
  <c r="AO46" i="77"/>
  <c r="AN46" i="77"/>
  <c r="AM46" i="77"/>
  <c r="AL46" i="77"/>
  <c r="AK46" i="77"/>
  <c r="AJ46" i="77"/>
  <c r="AI46" i="77"/>
  <c r="AH46" i="77"/>
  <c r="AG46" i="77"/>
  <c r="AF46" i="77"/>
  <c r="AE46" i="77"/>
  <c r="AD46" i="77"/>
  <c r="AC46" i="77"/>
  <c r="AB46" i="77"/>
  <c r="AA46" i="77"/>
  <c r="Z46" i="77"/>
  <c r="Y46" i="77"/>
  <c r="X46" i="77"/>
  <c r="W46" i="77"/>
  <c r="V46" i="77"/>
  <c r="U46" i="77"/>
  <c r="T46" i="77"/>
  <c r="AX44" i="77"/>
  <c r="AW44" i="77"/>
  <c r="AV44" i="77"/>
  <c r="AU44" i="77"/>
  <c r="AT44" i="77"/>
  <c r="AS44" i="77"/>
  <c r="AR44" i="77"/>
  <c r="AQ44" i="77"/>
  <c r="AP44" i="77"/>
  <c r="AO44" i="77"/>
  <c r="AN44" i="77"/>
  <c r="AM44" i="77"/>
  <c r="AL44" i="77"/>
  <c r="AK44" i="77"/>
  <c r="AJ44" i="77"/>
  <c r="AI44" i="77"/>
  <c r="AH44" i="77"/>
  <c r="AG44" i="77"/>
  <c r="AF44" i="77"/>
  <c r="AE44" i="77"/>
  <c r="AD44" i="77"/>
  <c r="AC44" i="77"/>
  <c r="AB44" i="77"/>
  <c r="AA44" i="77"/>
  <c r="Z44" i="77"/>
  <c r="Y44" i="77"/>
  <c r="X44" i="77"/>
  <c r="W44" i="77"/>
  <c r="V44" i="77"/>
  <c r="U44" i="77"/>
  <c r="T44" i="77"/>
  <c r="AX42" i="77"/>
  <c r="AW42" i="77"/>
  <c r="AV42" i="77"/>
  <c r="AU42" i="77"/>
  <c r="AT42" i="77"/>
  <c r="AS42" i="77"/>
  <c r="AR42" i="77"/>
  <c r="AQ42" i="77"/>
  <c r="AP42" i="77"/>
  <c r="AO42" i="77"/>
  <c r="AN42" i="77"/>
  <c r="AM42" i="77"/>
  <c r="AL42" i="77"/>
  <c r="AK42" i="77"/>
  <c r="AJ42" i="77"/>
  <c r="AI42" i="77"/>
  <c r="AH42" i="77"/>
  <c r="AG42" i="77"/>
  <c r="AF42" i="77"/>
  <c r="AE42" i="77"/>
  <c r="AD42" i="77"/>
  <c r="AC42" i="77"/>
  <c r="AB42" i="77"/>
  <c r="AA42" i="77"/>
  <c r="Z42" i="77"/>
  <c r="Y42" i="77"/>
  <c r="X42" i="77"/>
  <c r="W42" i="77"/>
  <c r="V42" i="77"/>
  <c r="U42" i="77"/>
  <c r="T42" i="77"/>
  <c r="AX40" i="77"/>
  <c r="AW40" i="77"/>
  <c r="AV40" i="77"/>
  <c r="AU40" i="77"/>
  <c r="AT40" i="77"/>
  <c r="AS40" i="77"/>
  <c r="AR40" i="77"/>
  <c r="AQ40" i="77"/>
  <c r="AP40" i="77"/>
  <c r="AO40" i="77"/>
  <c r="AN40" i="77"/>
  <c r="AM40" i="77"/>
  <c r="AL40" i="77"/>
  <c r="AK40" i="77"/>
  <c r="AJ40" i="77"/>
  <c r="AI40" i="77"/>
  <c r="AH40" i="77"/>
  <c r="AG40" i="77"/>
  <c r="AF40" i="77"/>
  <c r="AE40" i="77"/>
  <c r="AD40" i="77"/>
  <c r="AC40" i="77"/>
  <c r="AB40" i="77"/>
  <c r="AA40" i="77"/>
  <c r="Z40" i="77"/>
  <c r="Y40" i="77"/>
  <c r="X40" i="77"/>
  <c r="W40" i="77"/>
  <c r="V40" i="77"/>
  <c r="U40" i="77"/>
  <c r="T40" i="77"/>
  <c r="AX38" i="77"/>
  <c r="AW38" i="77"/>
  <c r="AV38" i="77"/>
  <c r="AU38" i="77"/>
  <c r="AT38" i="77"/>
  <c r="AS38" i="77"/>
  <c r="AR38" i="77"/>
  <c r="AQ38" i="77"/>
  <c r="AP38" i="77"/>
  <c r="AO38" i="77"/>
  <c r="AN38" i="77"/>
  <c r="AM38" i="77"/>
  <c r="AL38" i="77"/>
  <c r="AK38" i="77"/>
  <c r="AJ38" i="77"/>
  <c r="AI38" i="77"/>
  <c r="AH38" i="77"/>
  <c r="AG38" i="77"/>
  <c r="AF38" i="77"/>
  <c r="AE38" i="77"/>
  <c r="AD38" i="77"/>
  <c r="AC38" i="77"/>
  <c r="AB38" i="77"/>
  <c r="AA38" i="77"/>
  <c r="Z38" i="77"/>
  <c r="Y38" i="77"/>
  <c r="X38" i="77"/>
  <c r="W38" i="77"/>
  <c r="V38" i="77"/>
  <c r="U38" i="77"/>
  <c r="T38" i="77"/>
  <c r="AX36" i="77"/>
  <c r="AW36" i="77"/>
  <c r="AV36" i="77"/>
  <c r="AU36" i="77"/>
  <c r="AT36" i="77"/>
  <c r="AS36" i="77"/>
  <c r="AR36" i="77"/>
  <c r="AQ36" i="77"/>
  <c r="AP36" i="77"/>
  <c r="AO36" i="77"/>
  <c r="AN36" i="77"/>
  <c r="AM36" i="77"/>
  <c r="AL36" i="77"/>
  <c r="AK36" i="77"/>
  <c r="AJ36" i="77"/>
  <c r="AI36" i="77"/>
  <c r="AH36" i="77"/>
  <c r="AG36" i="77"/>
  <c r="AF36" i="77"/>
  <c r="AE36" i="77"/>
  <c r="AD36" i="77"/>
  <c r="AC36" i="77"/>
  <c r="AB36" i="77"/>
  <c r="AA36" i="77"/>
  <c r="Z36" i="77"/>
  <c r="Y36" i="77"/>
  <c r="X36" i="77"/>
  <c r="W36" i="77"/>
  <c r="V36" i="77"/>
  <c r="U36" i="77"/>
  <c r="T36" i="77"/>
  <c r="AX34" i="77"/>
  <c r="AW34" i="77"/>
  <c r="AV34" i="77"/>
  <c r="AU34" i="77"/>
  <c r="AT34" i="77"/>
  <c r="AS34" i="77"/>
  <c r="AR34" i="77"/>
  <c r="AQ34" i="77"/>
  <c r="AP34" i="77"/>
  <c r="AO34" i="77"/>
  <c r="AN34" i="77"/>
  <c r="AM34" i="77"/>
  <c r="AL34" i="77"/>
  <c r="AK34" i="77"/>
  <c r="AJ34" i="77"/>
  <c r="AI34" i="77"/>
  <c r="AH34" i="77"/>
  <c r="AG34" i="77"/>
  <c r="AF34" i="77"/>
  <c r="AE34" i="77"/>
  <c r="AD34" i="77"/>
  <c r="AC34" i="77"/>
  <c r="AB34" i="77"/>
  <c r="AA34" i="77"/>
  <c r="Z34" i="77"/>
  <c r="Y34" i="77"/>
  <c r="X34" i="77"/>
  <c r="W34" i="77"/>
  <c r="V34" i="77"/>
  <c r="U34" i="77"/>
  <c r="T34" i="77"/>
  <c r="AX32" i="77"/>
  <c r="AW32" i="77"/>
  <c r="AV32" i="77"/>
  <c r="AU32" i="77"/>
  <c r="AT32" i="77"/>
  <c r="AS32" i="77"/>
  <c r="AR32" i="77"/>
  <c r="AQ32" i="77"/>
  <c r="AP32" i="77"/>
  <c r="AO32" i="77"/>
  <c r="AN32" i="77"/>
  <c r="AM32" i="77"/>
  <c r="AL32" i="77"/>
  <c r="AK32" i="77"/>
  <c r="AJ32" i="77"/>
  <c r="AI32" i="77"/>
  <c r="AH32" i="77"/>
  <c r="AG32" i="77"/>
  <c r="AF32" i="77"/>
  <c r="AE32" i="77"/>
  <c r="AD32" i="77"/>
  <c r="AC32" i="77"/>
  <c r="AB32" i="77"/>
  <c r="AA32" i="77"/>
  <c r="Z32" i="77"/>
  <c r="Y32" i="77"/>
  <c r="X32" i="77"/>
  <c r="W32" i="77"/>
  <c r="V32" i="77"/>
  <c r="U32" i="77"/>
  <c r="T32" i="77"/>
  <c r="AX30" i="77"/>
  <c r="AW30" i="77"/>
  <c r="AV30" i="77"/>
  <c r="AU30" i="77"/>
  <c r="AT30" i="77"/>
  <c r="AS30" i="77"/>
  <c r="AR30" i="77"/>
  <c r="AQ30" i="77"/>
  <c r="AP30" i="77"/>
  <c r="AO30" i="77"/>
  <c r="AN30" i="77"/>
  <c r="AM30" i="77"/>
  <c r="AL30" i="77"/>
  <c r="AK30" i="77"/>
  <c r="AJ30" i="77"/>
  <c r="AI30" i="77"/>
  <c r="AH30" i="77"/>
  <c r="AG30" i="77"/>
  <c r="AF30" i="77"/>
  <c r="AE30" i="77"/>
  <c r="AD30" i="77"/>
  <c r="AC30" i="77"/>
  <c r="AB30" i="77"/>
  <c r="AA30" i="77"/>
  <c r="Z30" i="77"/>
  <c r="Y30" i="77"/>
  <c r="X30" i="77"/>
  <c r="W30" i="77"/>
  <c r="V30" i="77"/>
  <c r="U30" i="77"/>
  <c r="T30" i="77"/>
  <c r="AX28" i="77"/>
  <c r="AW28" i="77"/>
  <c r="AV28" i="77"/>
  <c r="AU28" i="77"/>
  <c r="AT28" i="77"/>
  <c r="AS28" i="77"/>
  <c r="AR28" i="77"/>
  <c r="AQ28" i="77"/>
  <c r="AP28" i="77"/>
  <c r="AO28" i="77"/>
  <c r="AN28" i="77"/>
  <c r="AM28" i="77"/>
  <c r="AL28" i="77"/>
  <c r="AK28" i="77"/>
  <c r="AJ28" i="77"/>
  <c r="AI28" i="77"/>
  <c r="AH28" i="77"/>
  <c r="AG28" i="77"/>
  <c r="AF28" i="77"/>
  <c r="AE28" i="77"/>
  <c r="AD28" i="77"/>
  <c r="AC28" i="77"/>
  <c r="AB28" i="77"/>
  <c r="AA28" i="77"/>
  <c r="Z28" i="77"/>
  <c r="Y28" i="77"/>
  <c r="X28" i="77"/>
  <c r="W28" i="77"/>
  <c r="V28" i="77"/>
  <c r="U28" i="77"/>
  <c r="T28" i="77"/>
  <c r="AX26" i="77"/>
  <c r="AW26" i="77"/>
  <c r="AV26" i="77"/>
  <c r="AU26" i="77"/>
  <c r="AT26" i="77"/>
  <c r="AS26" i="77"/>
  <c r="AR26" i="77"/>
  <c r="AQ26" i="77"/>
  <c r="AP26" i="77"/>
  <c r="AO26" i="77"/>
  <c r="AN26" i="77"/>
  <c r="AM26" i="77"/>
  <c r="AL26" i="77"/>
  <c r="AK26" i="77"/>
  <c r="AJ26" i="77"/>
  <c r="AI26" i="77"/>
  <c r="AH26" i="77"/>
  <c r="AG26" i="77"/>
  <c r="AF26" i="77"/>
  <c r="AE26" i="77"/>
  <c r="AD26" i="77"/>
  <c r="AC26" i="77"/>
  <c r="AB26" i="77"/>
  <c r="AA26" i="77"/>
  <c r="Z26" i="77"/>
  <c r="Y26" i="77"/>
  <c r="X26" i="77"/>
  <c r="W26" i="77"/>
  <c r="V26" i="77"/>
  <c r="U26" i="77"/>
  <c r="T26" i="77"/>
  <c r="AX24" i="77"/>
  <c r="AW24" i="77"/>
  <c r="AV24" i="77"/>
  <c r="AU24" i="77"/>
  <c r="AT24" i="77"/>
  <c r="AS24" i="77"/>
  <c r="AR24" i="77"/>
  <c r="AQ24" i="77"/>
  <c r="AP24" i="77"/>
  <c r="AO24" i="77"/>
  <c r="AN24" i="77"/>
  <c r="AM24" i="77"/>
  <c r="AL24" i="77"/>
  <c r="AK24" i="77"/>
  <c r="AJ24" i="77"/>
  <c r="AI24" i="77"/>
  <c r="AH24" i="77"/>
  <c r="AG24" i="77"/>
  <c r="AF24" i="77"/>
  <c r="AE24" i="77"/>
  <c r="AD24" i="77"/>
  <c r="AC24" i="77"/>
  <c r="AB24" i="77"/>
  <c r="AA24" i="77"/>
  <c r="Z24" i="77"/>
  <c r="Y24" i="77"/>
  <c r="X24" i="77"/>
  <c r="W24" i="77"/>
  <c r="V24" i="77"/>
  <c r="U24" i="77"/>
  <c r="T24" i="77"/>
  <c r="C23" i="77"/>
  <c r="C25" i="77" s="1"/>
  <c r="C27" i="77" s="1"/>
  <c r="C29" i="77" s="1"/>
  <c r="C31" i="77" s="1"/>
  <c r="C33" i="77" s="1"/>
  <c r="C35" i="77" s="1"/>
  <c r="C37" i="77" s="1"/>
  <c r="C39" i="77" s="1"/>
  <c r="C41" i="77" s="1"/>
  <c r="C43" i="77" s="1"/>
  <c r="C45" i="77" s="1"/>
  <c r="AJ21" i="77"/>
  <c r="AB21" i="77"/>
  <c r="AX20" i="77"/>
  <c r="AX21" i="77" s="1"/>
  <c r="AX22" i="77" s="1"/>
  <c r="AW20" i="77"/>
  <c r="AW21" i="77" s="1"/>
  <c r="AW22" i="77" s="1"/>
  <c r="AV20" i="77"/>
  <c r="AV21" i="77" s="1"/>
  <c r="AV22" i="77" s="1"/>
  <c r="AY18" i="77"/>
  <c r="T21" i="77" l="1"/>
  <c r="AU21" i="77"/>
  <c r="AY24" i="77"/>
  <c r="BA24" i="77" s="1"/>
  <c r="AY32" i="77"/>
  <c r="BA32" i="77" s="1"/>
  <c r="AY40" i="77"/>
  <c r="BA40" i="77" s="1"/>
  <c r="AY38" i="77"/>
  <c r="BA38" i="77" s="1"/>
  <c r="AY26" i="77"/>
  <c r="BA26" i="77" s="1"/>
  <c r="AY48" i="77"/>
  <c r="BA48" i="77" s="1"/>
  <c r="X63" i="77"/>
  <c r="AY42" i="77"/>
  <c r="BA42" i="77" s="1"/>
  <c r="AY44" i="77"/>
  <c r="BA44" i="77" s="1"/>
  <c r="AY28" i="77"/>
  <c r="BA28" i="77" s="1"/>
  <c r="AY30" i="77"/>
  <c r="BA30" i="77" s="1"/>
  <c r="AY46" i="77"/>
  <c r="BA46" i="77" s="1"/>
  <c r="AY34" i="77"/>
  <c r="BA34" i="77" s="1"/>
  <c r="AY36" i="77"/>
  <c r="BA36" i="77" s="1"/>
  <c r="R63" i="77"/>
  <c r="M68" i="77" s="1"/>
  <c r="R68" i="77" s="1"/>
  <c r="AN54" i="77" s="1"/>
  <c r="X21" i="77"/>
  <c r="AF21" i="77"/>
  <c r="AN21" i="77"/>
  <c r="AC63" i="77"/>
  <c r="Y21" i="77"/>
  <c r="AG21" i="77"/>
  <c r="AO21" i="77"/>
  <c r="Z21" i="77"/>
  <c r="AH21" i="77"/>
  <c r="AP21" i="77"/>
  <c r="X62" i="77"/>
  <c r="AA21" i="77"/>
  <c r="AI21" i="77"/>
  <c r="AQ21" i="77"/>
  <c r="Z58" i="77"/>
  <c r="AC62" i="77"/>
  <c r="U21" i="77"/>
  <c r="AC21" i="77"/>
  <c r="AK21" i="77"/>
  <c r="AS21" i="77"/>
  <c r="AB58" i="77"/>
  <c r="V21" i="77"/>
  <c r="AD21" i="77"/>
  <c r="AL21" i="77"/>
  <c r="AT21" i="77"/>
  <c r="W21" i="77"/>
  <c r="AE21" i="77"/>
  <c r="AM21" i="77"/>
  <c r="AH63" i="77" l="1"/>
  <c r="AC68" i="77" s="1"/>
  <c r="AH68" i="77" s="1"/>
  <c r="AS54" i="77" s="1"/>
  <c r="AX54" i="77" s="1"/>
  <c r="J58" i="77"/>
  <c r="L58" i="77"/>
  <c r="B32" i="63" l="1"/>
  <c r="B1" i="68" l="1"/>
  <c r="B8" i="66"/>
  <c r="A2" i="31" l="1"/>
  <c r="A8" i="62" l="1"/>
  <c r="A2" i="48" l="1"/>
  <c r="C22" i="71"/>
  <c r="C15" i="68"/>
  <c r="G29" i="53"/>
  <c r="D14" i="46"/>
  <c r="C48" i="11"/>
  <c r="B12" i="10"/>
  <c r="C17" i="39" l="1"/>
  <c r="B9" i="10" l="1"/>
  <c r="C23" i="71" l="1"/>
  <c r="C29" i="60" l="1"/>
  <c r="B21" i="10"/>
  <c r="B27" i="10" l="1"/>
  <c r="H36" i="54" l="1"/>
  <c r="H27" i="54"/>
  <c r="H11" i="54"/>
  <c r="C17" i="56" l="1"/>
  <c r="B22" i="56"/>
  <c r="C9" i="39"/>
</calcChain>
</file>

<file path=xl/sharedStrings.xml><?xml version="1.0" encoding="utf-8"?>
<sst xmlns="http://schemas.openxmlformats.org/spreadsheetml/2006/main" count="1453" uniqueCount="922">
  <si>
    <t>施　設　種　別</t>
    <phoneticPr fontId="5"/>
  </si>
  <si>
    <t xml:space="preserve">施　　設　　名 </t>
    <phoneticPr fontId="5"/>
  </si>
  <si>
    <t>医　療　機　関　名</t>
  </si>
  <si>
    <t>手　当</t>
    <rPh sb="0" eb="1">
      <t>テ</t>
    </rPh>
    <rPh sb="2" eb="3">
      <t>トウ</t>
    </rPh>
    <phoneticPr fontId="5"/>
  </si>
  <si>
    <t>診　療　科　目</t>
  </si>
  <si>
    <t>病　　床　　数</t>
  </si>
  <si>
    <t>床</t>
  </si>
  <si>
    <t>施設からの距離</t>
  </si>
  <si>
    <t>契約の有無</t>
  </si>
  <si>
    <t>　　　　　　千円</t>
  </si>
  <si>
    <t>法人・施設との関係</t>
  </si>
  <si>
    <t>　　　　　　 床</t>
  </si>
  <si>
    <r>
      <t xml:space="preserve"> </t>
    </r>
    <r>
      <rPr>
        <sz val="10"/>
        <rFont val="ＭＳ 明朝"/>
        <family val="1"/>
        <charset val="128"/>
      </rPr>
      <t>保管・管理の方法</t>
    </r>
  </si>
  <si>
    <r>
      <t xml:space="preserve"> </t>
    </r>
    <r>
      <rPr>
        <sz val="10"/>
        <rFont val="ＭＳ 明朝"/>
        <family val="1"/>
        <charset val="128"/>
      </rPr>
      <t>保 管 場 所</t>
    </r>
  </si>
  <si>
    <t>個  人  別</t>
  </si>
  <si>
    <t xml:space="preserve"> 証書等保管責任者</t>
  </si>
  <si>
    <t xml:space="preserve"> 現金保管</t>
  </si>
  <si>
    <t xml:space="preserve"> 印鑑保管責任者</t>
  </si>
  <si>
    <t xml:space="preserve"> 通帳保管</t>
  </si>
  <si>
    <t>（５）預り金に関する規程の有無</t>
  </si>
  <si>
    <t xml:space="preserve">　　　有    ・    無        </t>
  </si>
  <si>
    <t>（６）預り金の確認状況</t>
  </si>
  <si>
    <t>施設長による点検方法</t>
  </si>
  <si>
    <t>（１）入所者所持金の管理</t>
  </si>
  <si>
    <t>　　イ　入所者所持金を施設が管理している者　　　　人</t>
  </si>
  <si>
    <t>（２）入所者所持金を自己管理している者の保管・管理の方法及び保管場所</t>
  </si>
  <si>
    <r>
      <t xml:space="preserve">　 </t>
    </r>
    <r>
      <rPr>
        <sz val="9"/>
        <rFont val="ＭＳ 明朝"/>
        <family val="1"/>
        <charset val="128"/>
      </rPr>
      <t>（注）入所者預り金から小遣い程度の引き渡しを受け、自己管理している場合は、「自己管理」に含まれない。</t>
    </r>
    <rPh sb="7" eb="8">
      <t>シャ</t>
    </rPh>
    <phoneticPr fontId="5"/>
  </si>
  <si>
    <t>（９）預り金現在額の連絡方法（本人又は必要に応じて家族に対して）</t>
  </si>
  <si>
    <t xml:space="preserve">          円</t>
  </si>
  <si>
    <t>（７）入所者から突発的に出金の依頼があった場合の対応方法</t>
  </si>
  <si>
    <t>（８）入所者が使用する主な日用品費等の状況</t>
  </si>
  <si>
    <t>具体的方法</t>
    <phoneticPr fontId="5"/>
  </si>
  <si>
    <t>実施
月日</t>
    <rPh sb="3" eb="5">
      <t>ツキヒ</t>
    </rPh>
    <phoneticPr fontId="5"/>
  </si>
  <si>
    <t>参加人員</t>
    <phoneticPr fontId="5"/>
  </si>
  <si>
    <t>職員</t>
    <phoneticPr fontId="5"/>
  </si>
  <si>
    <t>入所者</t>
    <phoneticPr fontId="5"/>
  </si>
  <si>
    <t>費用総額</t>
    <phoneticPr fontId="5"/>
  </si>
  <si>
    <t>本     人</t>
    <phoneticPr fontId="5"/>
  </si>
  <si>
    <t>家   族   等</t>
    <phoneticPr fontId="5"/>
  </si>
  <si>
    <t>　（１）常勤・兼任（嘱託）医師の勤務状況医師の勤務状況</t>
    <phoneticPr fontId="5"/>
  </si>
  <si>
    <t>常勤・非常勤の別</t>
    <rPh sb="0" eb="2">
      <t>ジョウキン</t>
    </rPh>
    <rPh sb="3" eb="6">
      <t>ヒジョウキン</t>
    </rPh>
    <rPh sb="7" eb="8">
      <t>ベツ</t>
    </rPh>
    <phoneticPr fontId="5"/>
  </si>
  <si>
    <t>他の委員会とは独立した委員会設置の有無［　有　・　無　］（設置時期：　　年　　月）</t>
    <rPh sb="0" eb="1">
      <t>タ</t>
    </rPh>
    <rPh sb="2" eb="5">
      <t>イインカイ</t>
    </rPh>
    <rPh sb="7" eb="9">
      <t>ドクリツ</t>
    </rPh>
    <rPh sb="11" eb="14">
      <t>イインカイ</t>
    </rPh>
    <rPh sb="14" eb="16">
      <t>セッチ</t>
    </rPh>
    <rPh sb="17" eb="18">
      <t>ウ</t>
    </rPh>
    <rPh sb="18" eb="19">
      <t>ム</t>
    </rPh>
    <rPh sb="21" eb="22">
      <t>ウ</t>
    </rPh>
    <rPh sb="25" eb="26">
      <t>ム</t>
    </rPh>
    <rPh sb="29" eb="31">
      <t>セッチ</t>
    </rPh>
    <rPh sb="31" eb="33">
      <t>ジキ</t>
    </rPh>
    <rPh sb="36" eb="37">
      <t>ネン</t>
    </rPh>
    <rPh sb="39" eb="40">
      <t>ツキ</t>
    </rPh>
    <phoneticPr fontId="5"/>
  </si>
  <si>
    <t>（注）いずれかに該当する。</t>
    <rPh sb="1" eb="2">
      <t>チュウ</t>
    </rPh>
    <rPh sb="8" eb="10">
      <t>ガイトウ</t>
    </rPh>
    <phoneticPr fontId="5"/>
  </si>
  <si>
    <t>（４）入所者預り金の保管場所　　［※通帳と印鑑の保管場所は別々になっていること。］</t>
    <rPh sb="18" eb="20">
      <t>ツウチョウ</t>
    </rPh>
    <rPh sb="21" eb="23">
      <t>インカン</t>
    </rPh>
    <rPh sb="24" eb="26">
      <t>ホカン</t>
    </rPh>
    <rPh sb="26" eb="28">
      <t>バショ</t>
    </rPh>
    <rPh sb="29" eb="31">
      <t>ベツベツ</t>
    </rPh>
    <phoneticPr fontId="5"/>
  </si>
  <si>
    <t>※　規程を整備していること。</t>
    <rPh sb="2" eb="4">
      <t>キテイ</t>
    </rPh>
    <rPh sb="5" eb="7">
      <t>セイビ</t>
    </rPh>
    <phoneticPr fontId="5"/>
  </si>
  <si>
    <t>［※　二重・三重のチェックが必要］</t>
    <rPh sb="3" eb="5">
      <t>ニジュウ</t>
    </rPh>
    <rPh sb="6" eb="8">
      <t>サンジュウ</t>
    </rPh>
    <rPh sb="14" eb="16">
      <t>ヒツヨウ</t>
    </rPh>
    <phoneticPr fontId="5"/>
  </si>
  <si>
    <t>※　避難・消火訓練は年二回以上実施するとともに、事前に消防署へ通報する必要があります。</t>
    <rPh sb="2" eb="4">
      <t>ヒナン</t>
    </rPh>
    <rPh sb="5" eb="7">
      <t>ショウカ</t>
    </rPh>
    <rPh sb="7" eb="9">
      <t>クンレン</t>
    </rPh>
    <rPh sb="10" eb="11">
      <t>ネン</t>
    </rPh>
    <rPh sb="11" eb="15">
      <t>ニカイイジョウ</t>
    </rPh>
    <rPh sb="15" eb="17">
      <t>ジッシ</t>
    </rPh>
    <rPh sb="24" eb="26">
      <t>ジゼン</t>
    </rPh>
    <rPh sb="27" eb="30">
      <t>ショウボウショ</t>
    </rPh>
    <rPh sb="31" eb="33">
      <t>ツウホウ</t>
    </rPh>
    <rPh sb="35" eb="37">
      <t>ヒツヨウ</t>
    </rPh>
    <phoneticPr fontId="5"/>
  </si>
  <si>
    <t>［該当を○で囲む］</t>
    <rPh sb="1" eb="3">
      <t>ガイトウ</t>
    </rPh>
    <rPh sb="6" eb="7">
      <t>カコ</t>
    </rPh>
    <phoneticPr fontId="5"/>
  </si>
  <si>
    <t>　　養護老人ホーム</t>
    <rPh sb="2" eb="4">
      <t>ヨウゴ</t>
    </rPh>
    <rPh sb="4" eb="6">
      <t>ロウジン</t>
    </rPh>
    <phoneticPr fontId="5"/>
  </si>
  <si>
    <t>〒</t>
    <phoneticPr fontId="5"/>
  </si>
  <si>
    <t>　　　　　　　　　　区</t>
    <rPh sb="10" eb="11">
      <t>ク</t>
    </rPh>
    <phoneticPr fontId="5"/>
  </si>
  <si>
    <t>※　不足する場合はコピーして使用すること。</t>
    <rPh sb="2" eb="4">
      <t>フソク</t>
    </rPh>
    <rPh sb="6" eb="8">
      <t>バアイ</t>
    </rPh>
    <rPh sb="14" eb="16">
      <t>シヨウ</t>
    </rPh>
    <phoneticPr fontId="5"/>
  </si>
  <si>
    <t>・就業規則への規定の有無　（　有　・　無　）</t>
    <rPh sb="1" eb="5">
      <t>シュウギョウキソク</t>
    </rPh>
    <rPh sb="7" eb="9">
      <t>キテイ</t>
    </rPh>
    <rPh sb="10" eb="12">
      <t>ウム</t>
    </rPh>
    <phoneticPr fontId="5"/>
  </si>
  <si>
    <t>　　ア　入所者所持金を自己管理している者　　　　　人</t>
    <phoneticPr fontId="5"/>
  </si>
  <si>
    <t>円</t>
    <rPh sb="0" eb="1">
      <t>エン</t>
    </rPh>
    <phoneticPr fontId="5"/>
  </si>
  <si>
    <t>防  火  設  備</t>
    <rPh sb="0" eb="1">
      <t>ボウ</t>
    </rPh>
    <rPh sb="3" eb="4">
      <t>ヒ</t>
    </rPh>
    <rPh sb="6" eb="7">
      <t>セツ</t>
    </rPh>
    <rPh sb="9" eb="10">
      <t>ビ</t>
    </rPh>
    <phoneticPr fontId="8"/>
  </si>
  <si>
    <t xml:space="preserve"> 避難口（非常口）</t>
  </si>
  <si>
    <t xml:space="preserve"> 　適　・　不適</t>
  </si>
  <si>
    <t>消　防　用　設　備</t>
    <rPh sb="0" eb="1">
      <t>ケ</t>
    </rPh>
    <rPh sb="2" eb="3">
      <t>ボウ</t>
    </rPh>
    <rPh sb="4" eb="5">
      <t>ヨウ</t>
    </rPh>
    <rPh sb="6" eb="7">
      <t>セツ</t>
    </rPh>
    <rPh sb="8" eb="9">
      <t>ビ</t>
    </rPh>
    <phoneticPr fontId="8"/>
  </si>
  <si>
    <t xml:space="preserve"> 屋内消火栓設備</t>
  </si>
  <si>
    <t xml:space="preserve"> 屋外消火栓設備</t>
  </si>
  <si>
    <t xml:space="preserve"> 自動火災報知設備</t>
  </si>
  <si>
    <t xml:space="preserve"> 非常通報装置</t>
  </si>
  <si>
    <t xml:space="preserve"> 漏電火災警報機</t>
  </si>
  <si>
    <t xml:space="preserve"> 誘導灯及び誘導標識</t>
  </si>
  <si>
    <t>計</t>
    <rPh sb="0" eb="1">
      <t>ケイ</t>
    </rPh>
    <phoneticPr fontId="5"/>
  </si>
  <si>
    <t>実施回教</t>
  </si>
  <si>
    <t>避難訓練</t>
  </si>
  <si>
    <t>(   )</t>
  </si>
  <si>
    <t>救助訓練</t>
  </si>
  <si>
    <t>通報訓練</t>
  </si>
  <si>
    <t>消火訓練</t>
  </si>
  <si>
    <t>区　分</t>
    <phoneticPr fontId="5"/>
  </si>
  <si>
    <t>緊急時連絡網等の整備</t>
  </si>
  <si>
    <t>実施年月日</t>
  </si>
  <si>
    <t>指　導　指　示　等　の　内　容</t>
  </si>
  <si>
    <r>
      <t xml:space="preserve"> 　　　１Ｆ  (                ㎡</t>
    </r>
    <r>
      <rPr>
        <sz val="4.5"/>
        <rFont val="ＭＳ 明朝"/>
        <family val="1"/>
        <charset val="128"/>
      </rPr>
      <t>　</t>
    </r>
    <r>
      <rPr>
        <sz val="9"/>
        <rFont val="ＭＳ 明朝"/>
        <family val="1"/>
        <charset val="128"/>
      </rPr>
      <t>)</t>
    </r>
    <phoneticPr fontId="8"/>
  </si>
  <si>
    <t xml:space="preserve"> 4人(33㎡)</t>
    <phoneticPr fontId="5"/>
  </si>
  <si>
    <t>3人(28㎡)</t>
    <phoneticPr fontId="5"/>
  </si>
  <si>
    <t>現年度</t>
    <rPh sb="0" eb="1">
      <t>ゲン</t>
    </rPh>
    <rPh sb="1" eb="3">
      <t>ネンド</t>
    </rPh>
    <phoneticPr fontId="8"/>
  </si>
  <si>
    <t>年</t>
    <rPh sb="0" eb="1">
      <t>ネン</t>
    </rPh>
    <phoneticPr fontId="8"/>
  </si>
  <si>
    <t>前年度</t>
    <rPh sb="0" eb="3">
      <t>ゼンネンド</t>
    </rPh>
    <phoneticPr fontId="8"/>
  </si>
  <si>
    <t>前々年度</t>
    <rPh sb="0" eb="2">
      <t>マエマエ</t>
    </rPh>
    <rPh sb="2" eb="4">
      <t>ネンド</t>
    </rPh>
    <phoneticPr fontId="8"/>
  </si>
  <si>
    <r>
      <t xml:space="preserve"> 　　　２Ｆ  (               ㎡</t>
    </r>
    <r>
      <rPr>
        <sz val="4.5"/>
        <rFont val="ＭＳ 明朝"/>
        <family val="1"/>
        <charset val="128"/>
      </rPr>
      <t>　</t>
    </r>
    <r>
      <rPr>
        <sz val="9"/>
        <rFont val="ＭＳ 明朝"/>
        <family val="1"/>
        <charset val="128"/>
      </rPr>
      <t>)</t>
    </r>
    <phoneticPr fontId="5"/>
  </si>
  <si>
    <t>（注）</t>
    <phoneticPr fontId="5"/>
  </si>
  <si>
    <t>目　　　　　次</t>
  </si>
  <si>
    <t>　　　　　　　　　　　　　　　　　　　　　　　　　　　　　　　　　 ページ</t>
  </si>
  <si>
    <t>医　師</t>
    <phoneticPr fontId="5"/>
  </si>
  <si>
    <t xml:space="preserve">   整 備 区 分</t>
  </si>
  <si>
    <t xml:space="preserve"> 　　財 源 区 分</t>
  </si>
  <si>
    <t xml:space="preserve"> Ａ　　棟</t>
    <rPh sb="4" eb="5">
      <t>トウ</t>
    </rPh>
    <phoneticPr fontId="5"/>
  </si>
  <si>
    <t xml:space="preserve"> 1.鉄筋ｺﾝｸﾘｰﾄ造</t>
  </si>
  <si>
    <t xml:space="preserve"> 1. 創設･老朽改築</t>
  </si>
  <si>
    <t xml:space="preserve"> 2.その他</t>
  </si>
  <si>
    <t xml:space="preserve"> 2. 増築･大規模修繕</t>
    <phoneticPr fontId="8"/>
  </si>
  <si>
    <t xml:space="preserve"> 3. 増築･大規模修繕</t>
  </si>
  <si>
    <t xml:space="preserve"> 4. 増築･大規模修繕</t>
  </si>
  <si>
    <t xml:space="preserve"> 5. 増築･大規模修繕</t>
  </si>
  <si>
    <t xml:space="preserve"> B　　棟</t>
    <rPh sb="4" eb="5">
      <t>トウ</t>
    </rPh>
    <phoneticPr fontId="5"/>
  </si>
  <si>
    <t xml:space="preserve"> 2. 増築･大規模修繕</t>
  </si>
  <si>
    <t xml:space="preserve"> （　　　　　造）  </t>
  </si>
  <si>
    <t xml:space="preserve"> 直　接　処　遇　職　員</t>
    <phoneticPr fontId="8"/>
  </si>
  <si>
    <t>栄 養 士</t>
    <rPh sb="0" eb="1">
      <t>エイ</t>
    </rPh>
    <rPh sb="2" eb="3">
      <t>マモル</t>
    </rPh>
    <rPh sb="4" eb="5">
      <t>シ</t>
    </rPh>
    <phoneticPr fontId="5"/>
  </si>
  <si>
    <t>度</t>
    <phoneticPr fontId="8"/>
  </si>
  <si>
    <t>年度当初職員数</t>
    <phoneticPr fontId="8"/>
  </si>
  <si>
    <t xml:space="preserve">配置基準数 </t>
    <phoneticPr fontId="8"/>
  </si>
  <si>
    <t xml:space="preserve"> 苦情解決体制等に関する規程の有無</t>
    <rPh sb="1" eb="3">
      <t>クジョウ</t>
    </rPh>
    <rPh sb="3" eb="5">
      <t>カイケツ</t>
    </rPh>
    <rPh sb="5" eb="7">
      <t>タイセイ</t>
    </rPh>
    <rPh sb="7" eb="8">
      <t>トウ</t>
    </rPh>
    <rPh sb="9" eb="10">
      <t>カン</t>
    </rPh>
    <rPh sb="12" eb="14">
      <t>キテイ</t>
    </rPh>
    <rPh sb="15" eb="17">
      <t>ウム</t>
    </rPh>
    <phoneticPr fontId="8"/>
  </si>
  <si>
    <t>職名　　　　　　　　</t>
  </si>
  <si>
    <t>氏名　　　　　　　　　　</t>
  </si>
  <si>
    <t>職　　　業</t>
    <rPh sb="0" eb="1">
      <t>ショク</t>
    </rPh>
    <rPh sb="4" eb="5">
      <t>ギョウ</t>
    </rPh>
    <phoneticPr fontId="8"/>
  </si>
  <si>
    <t>備　　　考</t>
    <rPh sb="0" eb="1">
      <t>ビ</t>
    </rPh>
    <rPh sb="4" eb="5">
      <t>コウ</t>
    </rPh>
    <phoneticPr fontId="8"/>
  </si>
  <si>
    <t>・</t>
  </si>
  <si>
    <t>未</t>
  </si>
  <si>
    <t>(4)　第三者委員</t>
    <rPh sb="5" eb="6">
      <t>3</t>
    </rPh>
    <phoneticPr fontId="5"/>
  </si>
  <si>
    <t>ウ　主な苦情内容及び処理結果</t>
  </si>
  <si>
    <t>非常時の役割</t>
  </si>
  <si>
    <t>職　員</t>
  </si>
  <si>
    <t>パート</t>
  </si>
  <si>
    <r>
      <t xml:space="preserve"> </t>
    </r>
    <r>
      <rPr>
        <sz val="9"/>
        <rFont val="ＭＳ 明朝"/>
        <family val="1"/>
        <charset val="128"/>
      </rPr>
      <t>①　宿直規程の有無</t>
    </r>
  </si>
  <si>
    <r>
      <t xml:space="preserve"> </t>
    </r>
    <r>
      <rPr>
        <sz val="9"/>
        <rFont val="ＭＳ 明朝"/>
        <family val="1"/>
        <charset val="128"/>
      </rPr>
      <t>②　勤務形態（勤務時間、場所、巡回</t>
    </r>
  </si>
  <si>
    <r>
      <t xml:space="preserve"> </t>
    </r>
    <r>
      <rPr>
        <sz val="9"/>
        <rFont val="ＭＳ 明朝"/>
        <family val="1"/>
        <charset val="128"/>
      </rPr>
      <t>　時間等）</t>
    </r>
  </si>
  <si>
    <t>宿日直
人　員</t>
    <phoneticPr fontId="5"/>
  </si>
  <si>
    <t>業 務 内 容</t>
    <phoneticPr fontId="5"/>
  </si>
  <si>
    <t>内訳（職種毎の人員等）</t>
    <phoneticPr fontId="5"/>
  </si>
  <si>
    <t>１　施設の概況</t>
  </si>
  <si>
    <t>月初日在所者数</t>
    <rPh sb="0" eb="1">
      <t>ツキ</t>
    </rPh>
    <rPh sb="1" eb="3">
      <t>ショニチ</t>
    </rPh>
    <rPh sb="3" eb="4">
      <t>ザイ</t>
    </rPh>
    <rPh sb="4" eb="5">
      <t>ショ</t>
    </rPh>
    <rPh sb="5" eb="6">
      <t>シャ</t>
    </rPh>
    <rPh sb="6" eb="7">
      <t>スウ</t>
    </rPh>
    <phoneticPr fontId="5"/>
  </si>
  <si>
    <t>新規入所者数</t>
    <rPh sb="0" eb="2">
      <t>シンキ</t>
    </rPh>
    <rPh sb="2" eb="5">
      <t>ニュウショシャ</t>
    </rPh>
    <rPh sb="5" eb="6">
      <t>スウ</t>
    </rPh>
    <phoneticPr fontId="5"/>
  </si>
  <si>
    <t>退所者数</t>
    <rPh sb="0" eb="2">
      <t>タイショ</t>
    </rPh>
    <rPh sb="2" eb="3">
      <t>シャ</t>
    </rPh>
    <rPh sb="3" eb="4">
      <t>スウ</t>
    </rPh>
    <phoneticPr fontId="5"/>
  </si>
  <si>
    <t>11 月</t>
  </si>
  <si>
    <t>12 月</t>
  </si>
  <si>
    <t>2 月</t>
    <rPh sb="2" eb="3">
      <t>ガツ</t>
    </rPh>
    <phoneticPr fontId="5"/>
  </si>
  <si>
    <t>その他</t>
    <rPh sb="2" eb="3">
      <t>タ</t>
    </rPh>
    <phoneticPr fontId="5"/>
  </si>
  <si>
    <t>（　　　　　造）</t>
  </si>
  <si>
    <t>3 月</t>
    <rPh sb="2" eb="3">
      <t>ガツ</t>
    </rPh>
    <phoneticPr fontId="5"/>
  </si>
  <si>
    <t>4 月</t>
    <rPh sb="2" eb="3">
      <t>ガツ</t>
    </rPh>
    <phoneticPr fontId="5"/>
  </si>
  <si>
    <t>合　　　計</t>
    <rPh sb="0" eb="1">
      <t>ゴウ</t>
    </rPh>
    <rPh sb="4" eb="5">
      <t>ケイ</t>
    </rPh>
    <phoneticPr fontId="5"/>
  </si>
  <si>
    <t>（注）　空欄に記入する項目以外は、該当するものに○をつけること</t>
    <rPh sb="1" eb="2">
      <t>チュウ</t>
    </rPh>
    <rPh sb="4" eb="6">
      <t>クウラン</t>
    </rPh>
    <rPh sb="7" eb="9">
      <t>キニュウ</t>
    </rPh>
    <rPh sb="11" eb="13">
      <t>コウモク</t>
    </rPh>
    <rPh sb="13" eb="15">
      <t>イガイ</t>
    </rPh>
    <rPh sb="17" eb="19">
      <t>ガイトウ</t>
    </rPh>
    <phoneticPr fontId="5"/>
  </si>
  <si>
    <t>区　　分</t>
    <rPh sb="0" eb="1">
      <t>ク</t>
    </rPh>
    <rPh sb="3" eb="4">
      <t>ブン</t>
    </rPh>
    <phoneticPr fontId="5"/>
  </si>
  <si>
    <t>人</t>
    <rPh sb="0" eb="1">
      <t>ヒト</t>
    </rPh>
    <phoneticPr fontId="5"/>
  </si>
  <si>
    <t xml:space="preserve">                 施  設  平  面  図      《必ずＡ４版に整理すること。》</t>
  </si>
  <si>
    <t xml:space="preserve">     （例）</t>
  </si>
  <si>
    <t xml:space="preserve"> 施設長室</t>
  </si>
  <si>
    <t xml:space="preserve"> 食　堂</t>
  </si>
  <si>
    <t xml:space="preserve">   便</t>
  </si>
  <si>
    <t xml:space="preserve"> 調理室</t>
  </si>
  <si>
    <t xml:space="preserve"> 事務室</t>
  </si>
  <si>
    <t xml:space="preserve">   所</t>
  </si>
  <si>
    <t xml:space="preserve">   階</t>
  </si>
  <si>
    <t>玄関ホール</t>
  </si>
  <si>
    <t xml:space="preserve">   段</t>
  </si>
  <si>
    <t>防</t>
    <phoneticPr fontId="8"/>
  </si>
  <si>
    <t xml:space="preserve"> エレベ</t>
  </si>
  <si>
    <t>火</t>
    <phoneticPr fontId="8"/>
  </si>
  <si>
    <t xml:space="preserve"> 寮母室</t>
  </si>
  <si>
    <t xml:space="preserve"> ーター</t>
  </si>
  <si>
    <t xml:space="preserve"> 　便　所</t>
  </si>
  <si>
    <t>水</t>
    <phoneticPr fontId="8"/>
  </si>
  <si>
    <t xml:space="preserve">    スロープ</t>
    <phoneticPr fontId="8"/>
  </si>
  <si>
    <t>槽</t>
    <phoneticPr fontId="8"/>
  </si>
  <si>
    <t>霊安室</t>
    <phoneticPr fontId="8"/>
  </si>
  <si>
    <t>看護婦室</t>
    <phoneticPr fontId="8"/>
  </si>
  <si>
    <t xml:space="preserve"> 医務室</t>
  </si>
  <si>
    <t xml:space="preserve"> 静養室</t>
  </si>
  <si>
    <t xml:space="preserve"> 居　室</t>
  </si>
  <si>
    <t xml:space="preserve"> 同左</t>
  </si>
  <si>
    <t>機能回復訓練室</t>
    <phoneticPr fontId="8"/>
  </si>
  <si>
    <t xml:space="preserve"> 浴　室</t>
  </si>
  <si>
    <t xml:space="preserve"> 　　　　　　　　　テ                    ラ                    ス</t>
  </si>
  <si>
    <t xml:space="preserve">          </t>
    <phoneticPr fontId="8"/>
  </si>
  <si>
    <t xml:space="preserve"> ↑</t>
  </si>
  <si>
    <t xml:space="preserve"> リネン室</t>
  </si>
  <si>
    <t xml:space="preserve"> 倉　庫</t>
  </si>
  <si>
    <t xml:space="preserve"> 宿直室</t>
  </si>
  <si>
    <t xml:space="preserve"> 便　所</t>
  </si>
  <si>
    <t xml:space="preserve"> 面接室</t>
  </si>
  <si>
    <t xml:space="preserve">  スロープ</t>
    <phoneticPr fontId="8"/>
  </si>
  <si>
    <t xml:space="preserve"> 　屋上庭園</t>
    <phoneticPr fontId="8"/>
  </si>
  <si>
    <t xml:space="preserve"> 同　左</t>
  </si>
  <si>
    <t xml:space="preserve"> ↓</t>
    <phoneticPr fontId="8"/>
  </si>
  <si>
    <t xml:space="preserve"> 　　　　　　　　　　　バ      ル      コ      ニ      ー</t>
  </si>
  <si>
    <t>（注）</t>
  </si>
  <si>
    <t>２  居室については，定員数と居室面積を記入すること。</t>
  </si>
  <si>
    <t>３  屋内消火栓及び消火器の位置，避難経路，避難器具の設置場所を示すこと。</t>
  </si>
  <si>
    <t>　　（記入例）屋内消火栓：□，消  火  器：〇，避難器具：△</t>
    <phoneticPr fontId="8"/>
  </si>
  <si>
    <t>４  既存のパンフレット等の平面図があれば適宜補整の上，使用して差し支えないこと。</t>
  </si>
  <si>
    <t>５　同一敷地内に複数の施設がある場合は，敷地それぞれの位置関係が分かるような図面を添付すること。</t>
  </si>
  <si>
    <t>特殊浴室</t>
    <phoneticPr fontId="5"/>
  </si>
  <si>
    <t>洗濯室</t>
    <rPh sb="0" eb="2">
      <t>センタク</t>
    </rPh>
    <rPh sb="2" eb="3">
      <t>シツ</t>
    </rPh>
    <phoneticPr fontId="5"/>
  </si>
  <si>
    <t xml:space="preserve"> 機械室</t>
    <phoneticPr fontId="8"/>
  </si>
  <si>
    <t>避難用 スロープ</t>
    <rPh sb="0" eb="1">
      <t>ビ</t>
    </rPh>
    <rPh sb="1" eb="2">
      <t>ナン</t>
    </rPh>
    <rPh sb="2" eb="3">
      <t>ヨウ</t>
    </rPh>
    <phoneticPr fontId="5"/>
  </si>
  <si>
    <t>エレベーター</t>
    <phoneticPr fontId="5"/>
  </si>
  <si>
    <t>便　所</t>
    <phoneticPr fontId="5"/>
  </si>
  <si>
    <t>２　職員の配置状況</t>
  </si>
  <si>
    <t xml:space="preserve">  </t>
  </si>
  <si>
    <t xml:space="preserve">    人</t>
  </si>
  <si>
    <t>機能訓練指導員</t>
    <rPh sb="0" eb="2">
      <t>キノウ</t>
    </rPh>
    <rPh sb="2" eb="4">
      <t>クンレン</t>
    </rPh>
    <rPh sb="4" eb="7">
      <t>シドウイン</t>
    </rPh>
    <phoneticPr fontId="5"/>
  </si>
  <si>
    <t>常  勤</t>
    <rPh sb="0" eb="1">
      <t>ツネ</t>
    </rPh>
    <rPh sb="3" eb="4">
      <t>ツトム</t>
    </rPh>
    <phoneticPr fontId="5"/>
  </si>
  <si>
    <t>兼任</t>
    <rPh sb="0" eb="2">
      <t>ケンニン</t>
    </rPh>
    <phoneticPr fontId="8"/>
  </si>
  <si>
    <t>(嘱託)</t>
    <rPh sb="1" eb="3">
      <t>ショクタク</t>
    </rPh>
    <phoneticPr fontId="5"/>
  </si>
  <si>
    <t>調　理　員</t>
    <rPh sb="0" eb="1">
      <t>チョウ</t>
    </rPh>
    <rPh sb="2" eb="3">
      <t>リ</t>
    </rPh>
    <rPh sb="4" eb="5">
      <t>イン</t>
    </rPh>
    <phoneticPr fontId="5"/>
  </si>
  <si>
    <t>そ　の　他</t>
    <rPh sb="4" eb="5">
      <t>タ</t>
    </rPh>
    <phoneticPr fontId="5"/>
  </si>
  <si>
    <t>施　設　長</t>
    <rPh sb="0" eb="1">
      <t>ホドコ</t>
    </rPh>
    <rPh sb="2" eb="3">
      <t>セツ</t>
    </rPh>
    <rPh sb="4" eb="5">
      <t>チョウ</t>
    </rPh>
    <phoneticPr fontId="5"/>
  </si>
  <si>
    <t>事　務　員</t>
    <rPh sb="0" eb="1">
      <t>コト</t>
    </rPh>
    <rPh sb="2" eb="3">
      <t>ツトム</t>
    </rPh>
    <rPh sb="4" eb="5">
      <t>イン</t>
    </rPh>
    <phoneticPr fontId="5"/>
  </si>
  <si>
    <t>該当者</t>
    <rPh sb="0" eb="2">
      <t>ガイトウ</t>
    </rPh>
    <rPh sb="2" eb="3">
      <t>モノ</t>
    </rPh>
    <phoneticPr fontId="5"/>
  </si>
  <si>
    <t>Ａ</t>
    <phoneticPr fontId="5"/>
  </si>
  <si>
    <t>Ｂ</t>
    <phoneticPr fontId="5"/>
  </si>
  <si>
    <t>Ｃ</t>
    <phoneticPr fontId="5"/>
  </si>
  <si>
    <t>Ｄ</t>
    <phoneticPr fontId="5"/>
  </si>
  <si>
    <t>Ｅ</t>
    <phoneticPr fontId="5"/>
  </si>
  <si>
    <t>Ｆ</t>
    <phoneticPr fontId="5"/>
  </si>
  <si>
    <t>Ｈ</t>
    <phoneticPr fontId="5"/>
  </si>
  <si>
    <t>Ｉ</t>
    <phoneticPr fontId="5"/>
  </si>
  <si>
    <t xml:space="preserve">       </t>
    <phoneticPr fontId="5"/>
  </si>
  <si>
    <t>２　有</t>
    <phoneticPr fontId="5"/>
  </si>
  <si>
    <t>・車いすベルト　　　　　　件</t>
    <rPh sb="1" eb="2">
      <t>クルマ</t>
    </rPh>
    <rPh sb="13" eb="14">
      <t>ケン</t>
    </rPh>
    <phoneticPr fontId="5"/>
  </si>
  <si>
    <t>・ベッド柵　　　　　　　　件</t>
    <rPh sb="4" eb="5">
      <t>サク</t>
    </rPh>
    <rPh sb="13" eb="14">
      <t>ケン</t>
    </rPh>
    <phoneticPr fontId="5"/>
  </si>
  <si>
    <t>・その他　　　　　　　　　件</t>
    <rPh sb="3" eb="4">
      <t>タ</t>
    </rPh>
    <rPh sb="13" eb="14">
      <t>ケン</t>
    </rPh>
    <phoneticPr fontId="5"/>
  </si>
  <si>
    <t>（具体的内容　　　　　　　　　　　　　　　　　）</t>
    <rPh sb="4" eb="6">
      <t>ナイヨウ</t>
    </rPh>
    <phoneticPr fontId="5"/>
  </si>
  <si>
    <t>３　当該入所者又は他の入所者等の生命又は身体を保護するため緊急や</t>
    <phoneticPr fontId="5"/>
  </si>
  <si>
    <t>　むを得ない場合以外のケースの有無（　有・　無　）</t>
    <phoneticPr fontId="5"/>
  </si>
  <si>
    <t>２　職員の配置状況　……………………………………………………………　　　３</t>
  </si>
  <si>
    <t>氏　　名</t>
  </si>
  <si>
    <t>氏　          　名</t>
    <rPh sb="0" eb="1">
      <t>シ</t>
    </rPh>
    <rPh sb="13" eb="14">
      <t>メイ</t>
    </rPh>
    <phoneticPr fontId="8"/>
  </si>
  <si>
    <t>有・無</t>
  </si>
  <si>
    <t>※　兼任の場合、兼任施設名、資格については資格名を備考欄に記載すること。</t>
    <rPh sb="2" eb="4">
      <t>ケンニン</t>
    </rPh>
    <rPh sb="5" eb="7">
      <t>バアイ</t>
    </rPh>
    <rPh sb="8" eb="10">
      <t>ケンニン</t>
    </rPh>
    <rPh sb="10" eb="12">
      <t>シセツ</t>
    </rPh>
    <rPh sb="12" eb="13">
      <t>ナ</t>
    </rPh>
    <rPh sb="14" eb="16">
      <t>シカク</t>
    </rPh>
    <rPh sb="21" eb="23">
      <t>シカク</t>
    </rPh>
    <rPh sb="23" eb="24">
      <t>ナ</t>
    </rPh>
    <rPh sb="25" eb="27">
      <t>ビコウ</t>
    </rPh>
    <rPh sb="27" eb="28">
      <t>ラン</t>
    </rPh>
    <rPh sb="29" eb="31">
      <t>キサイ</t>
    </rPh>
    <phoneticPr fontId="5"/>
  </si>
  <si>
    <t>円</t>
  </si>
  <si>
    <t>職員でなくなった後において秘密保持義務を遵守させるための措置</t>
    <phoneticPr fontId="5"/>
  </si>
  <si>
    <t xml:space="preserve">           </t>
    <phoneticPr fontId="5"/>
  </si>
  <si>
    <t>（例）職員採用時に誓約書を徴収。管理規程に規定し、職員会議で定期的に周知。</t>
    <phoneticPr fontId="5"/>
  </si>
  <si>
    <t>　　　　　　　　　（監査実施予定日の前々月の初日現在）</t>
    <rPh sb="10" eb="12">
      <t>カンサ</t>
    </rPh>
    <rPh sb="12" eb="14">
      <t>ジッシ</t>
    </rPh>
    <rPh sb="14" eb="16">
      <t>ヨテイ</t>
    </rPh>
    <rPh sb="16" eb="17">
      <t>ヒ</t>
    </rPh>
    <rPh sb="18" eb="20">
      <t>ゼンゼン</t>
    </rPh>
    <rPh sb="20" eb="21">
      <t>ツキ</t>
    </rPh>
    <rPh sb="22" eb="24">
      <t>ショニチ</t>
    </rPh>
    <rPh sb="24" eb="26">
      <t>ゲンザイ</t>
    </rPh>
    <phoneticPr fontId="5"/>
  </si>
  <si>
    <t>④　賠償すべき事故の発生の状況</t>
    <rPh sb="10" eb="12">
      <t>ハッセイ</t>
    </rPh>
    <rPh sb="13" eb="15">
      <t>ジョウキョウ</t>
    </rPh>
    <phoneticPr fontId="5"/>
  </si>
  <si>
    <t>　　職員研修等の実施状況</t>
    <rPh sb="2" eb="4">
      <t>ショクイン</t>
    </rPh>
    <rPh sb="4" eb="6">
      <t>ケンシュウ</t>
    </rPh>
    <rPh sb="6" eb="7">
      <t>トウ</t>
    </rPh>
    <rPh sb="8" eb="10">
      <t>ジッシ</t>
    </rPh>
    <rPh sb="10" eb="12">
      <t>ジョウキョウ</t>
    </rPh>
    <phoneticPr fontId="5"/>
  </si>
  <si>
    <t>　　　有無　　［　有（　　　件）・　無　］</t>
    <rPh sb="14" eb="15">
      <t>ケン</t>
    </rPh>
    <phoneticPr fontId="5"/>
  </si>
  <si>
    <t>ショート定員数（人）</t>
    <rPh sb="4" eb="6">
      <t>テイイン</t>
    </rPh>
    <rPh sb="6" eb="7">
      <t>スウ</t>
    </rPh>
    <rPh sb="8" eb="9">
      <t>ニン</t>
    </rPh>
    <phoneticPr fontId="5"/>
  </si>
  <si>
    <t>※ショート定員に一致</t>
    <rPh sb="5" eb="7">
      <t>テイイン</t>
    </rPh>
    <rPh sb="6" eb="7">
      <t>セッテイ</t>
    </rPh>
    <rPh sb="8" eb="10">
      <t>イッチ</t>
    </rPh>
    <phoneticPr fontId="5"/>
  </si>
  <si>
    <t>※定員に一致</t>
    <rPh sb="1" eb="3">
      <t>テイイン</t>
    </rPh>
    <rPh sb="4" eb="6">
      <t>イッチ</t>
    </rPh>
    <phoneticPr fontId="5"/>
  </si>
  <si>
    <t>　　　軽費老人ﾎｰﾑ(ケアハウス・Ａ型）</t>
    <rPh sb="3" eb="4">
      <t>ケイ</t>
    </rPh>
    <rPh sb="4" eb="5">
      <t>ヒ</t>
    </rPh>
    <rPh sb="5" eb="7">
      <t>ロウジン</t>
    </rPh>
    <phoneticPr fontId="5"/>
  </si>
  <si>
    <t>家 庭
復 帰</t>
    <rPh sb="0" eb="1">
      <t>イエ</t>
    </rPh>
    <rPh sb="2" eb="3">
      <t>ニワ</t>
    </rPh>
    <rPh sb="4" eb="5">
      <t>フク</t>
    </rPh>
    <rPh sb="6" eb="7">
      <t>キ</t>
    </rPh>
    <phoneticPr fontId="5"/>
  </si>
  <si>
    <t>長 期
入 院</t>
    <rPh sb="0" eb="1">
      <t>チョウ</t>
    </rPh>
    <rPh sb="2" eb="3">
      <t>キ</t>
    </rPh>
    <rPh sb="4" eb="5">
      <t>ニュウ</t>
    </rPh>
    <rPh sb="6" eb="7">
      <t>イン</t>
    </rPh>
    <phoneticPr fontId="5"/>
  </si>
  <si>
    <t xml:space="preserve"> 他施設
 へ</t>
    <rPh sb="1" eb="2">
      <t>タ</t>
    </rPh>
    <rPh sb="2" eb="3">
      <t>ホドコ</t>
    </rPh>
    <rPh sb="3" eb="4">
      <t>セツ</t>
    </rPh>
    <phoneticPr fontId="5"/>
  </si>
  <si>
    <t>6 月</t>
    <phoneticPr fontId="5"/>
  </si>
  <si>
    <t>7 月</t>
    <phoneticPr fontId="5"/>
  </si>
  <si>
    <t>8 月</t>
    <phoneticPr fontId="5"/>
  </si>
  <si>
    <t>9 月</t>
    <phoneticPr fontId="5"/>
  </si>
  <si>
    <t>10 月</t>
    <phoneticPr fontId="5"/>
  </si>
  <si>
    <t>建物の構造</t>
    <phoneticPr fontId="8"/>
  </si>
  <si>
    <t>種  　類</t>
    <phoneticPr fontId="8"/>
  </si>
  <si>
    <t>施 設 整 備 の 経 緯</t>
    <phoneticPr fontId="8"/>
  </si>
  <si>
    <t xml:space="preserve"> 年 度</t>
    <phoneticPr fontId="5"/>
  </si>
  <si>
    <t>備　考</t>
    <rPh sb="0" eb="1">
      <t>ビ</t>
    </rPh>
    <rPh sb="2" eb="3">
      <t>コウ</t>
    </rPh>
    <phoneticPr fontId="5"/>
  </si>
  <si>
    <t xml:space="preserve"> 　   階建て</t>
    <phoneticPr fontId="8"/>
  </si>
  <si>
    <t>　          ㎡</t>
    <phoneticPr fontId="8"/>
  </si>
  <si>
    <t xml:space="preserve">      階建て</t>
    <phoneticPr fontId="8"/>
  </si>
  <si>
    <t xml:space="preserve">  　耐火建築物
  　準耐火建築物
　　その他
　　〔　　　　〕
</t>
    <phoneticPr fontId="8"/>
  </si>
  <si>
    <t xml:space="preserve"> 　 耐火建築物
  　準耐火建築物
　　その他
　　〔　　　　〕
</t>
    <phoneticPr fontId="8"/>
  </si>
  <si>
    <t>死 亡</t>
    <rPh sb="0" eb="1">
      <t>シ</t>
    </rPh>
    <rPh sb="2" eb="3">
      <t>ボウ</t>
    </rPh>
    <phoneticPr fontId="5"/>
  </si>
  <si>
    <r>
      <t xml:space="preserve">その他
</t>
    </r>
    <r>
      <rPr>
        <sz val="6"/>
        <rFont val="ＭＳ 明朝"/>
        <family val="1"/>
        <charset val="128"/>
      </rPr>
      <t>(　　人室）</t>
    </r>
    <rPh sb="2" eb="3">
      <t>タ</t>
    </rPh>
    <rPh sb="7" eb="8">
      <t>ニン</t>
    </rPh>
    <rPh sb="8" eb="9">
      <t>シツ</t>
    </rPh>
    <phoneticPr fontId="5"/>
  </si>
  <si>
    <t>他の事業
・施設との兼任の有無</t>
    <rPh sb="0" eb="1">
      <t>タ</t>
    </rPh>
    <rPh sb="2" eb="4">
      <t>ジギョウ</t>
    </rPh>
    <rPh sb="6" eb="8">
      <t>シセツ</t>
    </rPh>
    <rPh sb="13" eb="15">
      <t>ウム</t>
    </rPh>
    <phoneticPr fontId="8"/>
  </si>
  <si>
    <t>(例)機能訓練指導員</t>
    <rPh sb="1" eb="2">
      <t>レイ</t>
    </rPh>
    <rPh sb="3" eb="5">
      <t>キノウ</t>
    </rPh>
    <rPh sb="5" eb="7">
      <t>クンレン</t>
    </rPh>
    <rPh sb="7" eb="10">
      <t>シドウイン</t>
    </rPh>
    <phoneticPr fontId="5"/>
  </si>
  <si>
    <t>27H</t>
    <phoneticPr fontId="5"/>
  </si>
  <si>
    <t>研　修　内　容</t>
    <phoneticPr fontId="5"/>
  </si>
  <si>
    <r>
      <t xml:space="preserve"> </t>
    </r>
    <r>
      <rPr>
        <sz val="9"/>
        <rFont val="ＭＳ 明朝"/>
        <family val="1"/>
        <charset val="128"/>
      </rPr>
      <t>会議等の名称</t>
    </r>
  </si>
  <si>
    <r>
      <t xml:space="preserve"> </t>
    </r>
    <r>
      <rPr>
        <sz val="9"/>
        <rFont val="ＭＳ 明朝"/>
        <family val="1"/>
        <charset val="128"/>
      </rPr>
      <t>参加職員</t>
    </r>
  </si>
  <si>
    <r>
      <t xml:space="preserve"> </t>
    </r>
    <r>
      <rPr>
        <sz val="9"/>
        <rFont val="ＭＳ 明朝"/>
        <family val="1"/>
        <charset val="128"/>
      </rPr>
      <t>実施状況</t>
    </r>
  </si>
  <si>
    <r>
      <t xml:space="preserve"> </t>
    </r>
    <r>
      <rPr>
        <sz val="10"/>
        <rFont val="ＭＳ 明朝"/>
        <family val="1"/>
        <charset val="128"/>
      </rPr>
      <t>会議等の主な内容</t>
    </r>
  </si>
  <si>
    <t>消防署の
立　 会</t>
    <rPh sb="5" eb="6">
      <t>タテ</t>
    </rPh>
    <rPh sb="8" eb="9">
      <t>カイ</t>
    </rPh>
    <phoneticPr fontId="5"/>
  </si>
  <si>
    <t>有 (　ヵ所)・無</t>
    <rPh sb="5" eb="6">
      <t>ショ</t>
    </rPh>
    <phoneticPr fontId="8"/>
  </si>
  <si>
    <t>有 (　 ヵ所)・無</t>
    <rPh sb="6" eb="7">
      <t>ショ</t>
    </rPh>
    <phoneticPr fontId="8"/>
  </si>
  <si>
    <t>消防計画の届出（直近） 　　　　年　 　月　 　日</t>
    <phoneticPr fontId="5"/>
  </si>
  <si>
    <t xml:space="preserve"> 点検業者名
［　　　　　　　　　］</t>
    <rPh sb="1" eb="3">
      <t>テンケン</t>
    </rPh>
    <rPh sb="3" eb="5">
      <t>ギョウシャ</t>
    </rPh>
    <rPh sb="5" eb="6">
      <t>ナ</t>
    </rPh>
    <phoneticPr fontId="5"/>
  </si>
  <si>
    <t xml:space="preserve"> 業者委託に
 よる点検</t>
    <rPh sb="10" eb="12">
      <t>テンケン</t>
    </rPh>
    <phoneticPr fontId="5"/>
  </si>
  <si>
    <t xml:space="preserve">(文　書) </t>
    <phoneticPr fontId="5"/>
  </si>
  <si>
    <t>(口　頭)</t>
    <phoneticPr fontId="5"/>
  </si>
  <si>
    <t>(上記に対する改善措置)</t>
    <rPh sb="1" eb="3">
      <t>ジョウキ</t>
    </rPh>
    <rPh sb="4" eb="5">
      <t>タイ</t>
    </rPh>
    <rPh sb="7" eb="9">
      <t>カイゼン</t>
    </rPh>
    <rPh sb="9" eb="11">
      <t>ソチ</t>
    </rPh>
    <phoneticPr fontId="5"/>
  </si>
  <si>
    <r>
      <t xml:space="preserve"> </t>
    </r>
    <r>
      <rPr>
        <sz val="9"/>
        <rFont val="ＭＳ 明朝"/>
        <family val="1"/>
        <charset val="128"/>
      </rPr>
      <t>　　　有</t>
    </r>
    <r>
      <rPr>
        <sz val="9"/>
        <rFont val="Century"/>
        <family val="1"/>
      </rPr>
      <t xml:space="preserve"> </t>
    </r>
    <r>
      <rPr>
        <sz val="9"/>
        <rFont val="ＭＳ 明朝"/>
        <family val="1"/>
        <charset val="128"/>
      </rPr>
      <t>・</t>
    </r>
    <r>
      <rPr>
        <sz val="9"/>
        <rFont val="Century"/>
        <family val="1"/>
      </rPr>
      <t xml:space="preserve"> </t>
    </r>
    <r>
      <rPr>
        <sz val="9"/>
        <rFont val="ＭＳ 明朝"/>
        <family val="1"/>
        <charset val="128"/>
      </rPr>
      <t>無</t>
    </r>
    <phoneticPr fontId="5"/>
  </si>
  <si>
    <r>
      <t xml:space="preserve">     </t>
    </r>
    <r>
      <rPr>
        <sz val="8"/>
        <rFont val="ＭＳ 明朝"/>
        <family val="1"/>
        <charset val="128"/>
      </rPr>
      <t>人</t>
    </r>
  </si>
  <si>
    <r>
      <t xml:space="preserve"> </t>
    </r>
    <r>
      <rPr>
        <sz val="8"/>
        <rFont val="ＭＳ 明朝"/>
        <family val="1"/>
        <charset val="128"/>
      </rPr>
      <t>　　人</t>
    </r>
  </si>
  <si>
    <r>
      <t xml:space="preserve"> </t>
    </r>
    <r>
      <rPr>
        <sz val="9"/>
        <rFont val="ＭＳ 明朝"/>
        <family val="1"/>
        <charset val="128"/>
      </rPr>
      <t>③　業務日誌</t>
    </r>
    <r>
      <rPr>
        <sz val="9"/>
        <rFont val="Century"/>
        <family val="1"/>
      </rPr>
      <t xml:space="preserve"> ( </t>
    </r>
    <r>
      <rPr>
        <sz val="9"/>
        <rFont val="ＭＳ 明朝"/>
        <family val="1"/>
        <charset val="128"/>
      </rPr>
      <t>有</t>
    </r>
    <r>
      <rPr>
        <sz val="9"/>
        <rFont val="Century"/>
        <family val="1"/>
      </rPr>
      <t xml:space="preserve"> </t>
    </r>
    <r>
      <rPr>
        <sz val="9"/>
        <rFont val="ＭＳ 明朝"/>
        <family val="1"/>
        <charset val="128"/>
      </rPr>
      <t>・</t>
    </r>
    <r>
      <rPr>
        <sz val="9"/>
        <rFont val="Century"/>
        <family val="1"/>
      </rPr>
      <t xml:space="preserve"> </t>
    </r>
    <r>
      <rPr>
        <sz val="9"/>
        <rFont val="ＭＳ 明朝"/>
        <family val="1"/>
        <charset val="128"/>
      </rPr>
      <t>無</t>
    </r>
    <r>
      <rPr>
        <sz val="9"/>
        <rFont val="Century"/>
        <family val="1"/>
      </rPr>
      <t xml:space="preserve"> </t>
    </r>
    <r>
      <rPr>
        <sz val="9"/>
        <rFont val="ＭＳ 明朝"/>
        <family val="1"/>
        <charset val="128"/>
      </rPr>
      <t>）</t>
    </r>
    <phoneticPr fontId="5"/>
  </si>
  <si>
    <t xml:space="preserve">  氏名</t>
    <rPh sb="2" eb="4">
      <t>シメイ</t>
    </rPh>
    <phoneticPr fontId="5"/>
  </si>
  <si>
    <t xml:space="preserve">  職　　　 </t>
    <phoneticPr fontId="5"/>
  </si>
  <si>
    <t>千円</t>
    <phoneticPr fontId="8"/>
  </si>
  <si>
    <t>人</t>
    <phoneticPr fontId="8"/>
  </si>
  <si>
    <t xml:space="preserve">  職 　　　　　 </t>
    <phoneticPr fontId="5"/>
  </si>
  <si>
    <r>
      <t xml:space="preserve"> </t>
    </r>
    <r>
      <rPr>
        <sz val="9"/>
        <rFont val="ＭＳ 明朝"/>
        <family val="1"/>
        <charset val="128"/>
      </rPr>
      <t>① 施設における入所者処遇上の基本方針について</t>
    </r>
    <phoneticPr fontId="5"/>
  </si>
  <si>
    <r>
      <t xml:space="preserve"> </t>
    </r>
    <r>
      <rPr>
        <sz val="9"/>
        <rFont val="ＭＳ 明朝"/>
        <family val="1"/>
        <charset val="128"/>
      </rPr>
      <t>② 入所者個別の処遇方針の策定について（時期、策定者、ＡＤＬ・認知症調査の記録の有無及び回数）</t>
    </r>
    <rPh sb="32" eb="34">
      <t>ニンチ</t>
    </rPh>
    <rPh sb="34" eb="35">
      <t>ショウ</t>
    </rPh>
    <phoneticPr fontId="5"/>
  </si>
  <si>
    <r>
      <t xml:space="preserve"> </t>
    </r>
    <r>
      <rPr>
        <sz val="9"/>
        <rFont val="ＭＳ 明朝"/>
        <family val="1"/>
        <charset val="128"/>
      </rPr>
      <t>③ 個別処遇方針の見直し（時期、策定者、策定手順・方法）</t>
    </r>
    <phoneticPr fontId="5"/>
  </si>
  <si>
    <t>褥瘡の発病</t>
    <rPh sb="3" eb="5">
      <t>ハツビョウ</t>
    </rPh>
    <phoneticPr fontId="5"/>
  </si>
  <si>
    <t xml:space="preserve">   場所</t>
    <phoneticPr fontId="5"/>
  </si>
  <si>
    <t>　１　「発症の要因」欄には、「入院時（　年　月　日～  年　月　日）に発症」「帰省時（  年　月　日～  年　月　日）に発症」等簡潔に記入すること。</t>
    <phoneticPr fontId="5"/>
  </si>
  <si>
    <t>単　　価</t>
    <phoneticPr fontId="5"/>
  </si>
  <si>
    <t>①　「事故発生防止のための指針」の整備の有無［　有　・　無　］(整備時期：　　 年 　　月）</t>
    <rPh sb="3" eb="5">
      <t>ジコ</t>
    </rPh>
    <rPh sb="5" eb="7">
      <t>ハッセイ</t>
    </rPh>
    <rPh sb="7" eb="9">
      <t>ボウシ</t>
    </rPh>
    <rPh sb="13" eb="15">
      <t>シシン</t>
    </rPh>
    <rPh sb="17" eb="19">
      <t>セイビ</t>
    </rPh>
    <rPh sb="20" eb="21">
      <t>ウ</t>
    </rPh>
    <rPh sb="21" eb="22">
      <t>ム</t>
    </rPh>
    <rPh sb="24" eb="25">
      <t>ウ</t>
    </rPh>
    <rPh sb="28" eb="29">
      <t>ム</t>
    </rPh>
    <rPh sb="32" eb="34">
      <t>セイビ</t>
    </rPh>
    <rPh sb="34" eb="36">
      <t>ジキ</t>
    </rPh>
    <rPh sb="40" eb="41">
      <t>ネン</t>
    </rPh>
    <rPh sb="44" eb="45">
      <t>ツキ</t>
    </rPh>
    <phoneticPr fontId="5"/>
  </si>
  <si>
    <t>　イ　他の委員会とは独立した委員会設置の有無［　有　・　無　］(整備時期：　　 年　 　月）</t>
    <rPh sb="3" eb="4">
      <t>タ</t>
    </rPh>
    <rPh sb="5" eb="8">
      <t>イインカイ</t>
    </rPh>
    <rPh sb="10" eb="12">
      <t>ドクリツ</t>
    </rPh>
    <rPh sb="14" eb="17">
      <t>イインカイ</t>
    </rPh>
    <rPh sb="17" eb="19">
      <t>セッチ</t>
    </rPh>
    <rPh sb="20" eb="21">
      <t>ウ</t>
    </rPh>
    <rPh sb="21" eb="22">
      <t>ム</t>
    </rPh>
    <phoneticPr fontId="5"/>
  </si>
  <si>
    <t>実　施 ・ 未実施</t>
    <phoneticPr fontId="5"/>
  </si>
  <si>
    <r>
      <t>(</t>
    </r>
    <r>
      <rPr>
        <sz val="9"/>
        <rFont val="ＭＳ 明朝"/>
        <family val="1"/>
        <charset val="128"/>
      </rPr>
      <t>人</t>
    </r>
    <r>
      <rPr>
        <sz val="9"/>
        <rFont val="Century"/>
        <family val="1"/>
      </rPr>
      <t>)</t>
    </r>
    <phoneticPr fontId="5"/>
  </si>
  <si>
    <t>常勤 ・ 非常勤</t>
    <rPh sb="0" eb="2">
      <t>ジョウキン</t>
    </rPh>
    <rPh sb="5" eb="8">
      <t>ヒジョウキン</t>
    </rPh>
    <phoneticPr fontId="5"/>
  </si>
  <si>
    <t>　（２）　医務室の医療法上の認可年月日（　　　　　　年　　　月　　　日）</t>
    <rPh sb="5" eb="8">
      <t>イムシツ</t>
    </rPh>
    <rPh sb="9" eb="12">
      <t>イリョウホウ</t>
    </rPh>
    <rPh sb="12" eb="13">
      <t>ウエ</t>
    </rPh>
    <rPh sb="14" eb="16">
      <t>ニ</t>
    </rPh>
    <rPh sb="16" eb="19">
      <t>ネンガッピ</t>
    </rPh>
    <rPh sb="26" eb="27">
      <t>ネン</t>
    </rPh>
    <rPh sb="30" eb="31">
      <t>ガツ</t>
    </rPh>
    <rPh sb="34" eb="35">
      <t>ニチ</t>
    </rPh>
    <phoneticPr fontId="5"/>
  </si>
  <si>
    <t>有 ・ 無</t>
    <rPh sb="0" eb="1">
      <t>ユウ</t>
    </rPh>
    <rPh sb="4" eb="5">
      <t>ム</t>
    </rPh>
    <phoneticPr fontId="5"/>
  </si>
  <si>
    <t>有</t>
    <rPh sb="0" eb="1">
      <t>アリ</t>
    </rPh>
    <phoneticPr fontId="8"/>
  </si>
  <si>
    <t>・
無</t>
    <rPh sb="3" eb="4">
      <t>ナシ</t>
    </rPh>
    <phoneticPr fontId="8"/>
  </si>
  <si>
    <t>有
・
無</t>
    <rPh sb="0" eb="1">
      <t>アリ</t>
    </rPh>
    <rPh sb="6" eb="7">
      <t>ナシ</t>
    </rPh>
    <phoneticPr fontId="8"/>
  </si>
  <si>
    <t>防火管理者の届出（直近） 　　　　年　 　月　 　日</t>
    <rPh sb="0" eb="2">
      <t>ボウカ</t>
    </rPh>
    <rPh sb="2" eb="5">
      <t>カンリシャ</t>
    </rPh>
    <phoneticPr fontId="5"/>
  </si>
  <si>
    <t>　　月１日
現在職員数
（監査実施予定日の前々月の初日）</t>
    <rPh sb="2" eb="3">
      <t>ガツ</t>
    </rPh>
    <rPh sb="4" eb="5">
      <t>ヒ</t>
    </rPh>
    <rPh sb="13" eb="15">
      <t>カンサ</t>
    </rPh>
    <rPh sb="15" eb="17">
      <t>ジッシ</t>
    </rPh>
    <rPh sb="17" eb="20">
      <t>ヨテイビ</t>
    </rPh>
    <rPh sb="21" eb="23">
      <t>ゼンゼン</t>
    </rPh>
    <rPh sb="23" eb="24">
      <t>ツキ</t>
    </rPh>
    <rPh sb="25" eb="27">
      <t>ショニチ</t>
    </rPh>
    <phoneticPr fontId="5"/>
  </si>
  <si>
    <t>（注1） 宿直人員は、この期間に宿直した延べ人員を記載すること｡</t>
    <rPh sb="5" eb="7">
      <t>シュクチョク</t>
    </rPh>
    <rPh sb="7" eb="9">
      <t>ジンイン</t>
    </rPh>
    <rPh sb="13" eb="15">
      <t>キカン</t>
    </rPh>
    <rPh sb="16" eb="18">
      <t>シュクチョク</t>
    </rPh>
    <rPh sb="20" eb="21">
      <t>ノ</t>
    </rPh>
    <rPh sb="22" eb="24">
      <t>ジンイン</t>
    </rPh>
    <rPh sb="25" eb="27">
      <t>キサイ</t>
    </rPh>
    <phoneticPr fontId="5"/>
  </si>
  <si>
    <t xml:space="preserve"> 最も悪化した状況</t>
    <phoneticPr fontId="5"/>
  </si>
  <si>
    <r>
      <t>　　　　・一部介助…一部介助すれば食事ができる。　　　　　　　　　　　　　　　　　　　　・一部介助…</t>
    </r>
    <r>
      <rPr>
        <sz val="9.5"/>
        <rFont val="ＭＳ 明朝"/>
        <family val="1"/>
        <charset val="128"/>
      </rPr>
      <t>自分で入浴できるが、洗うときや浴槽の出入りに介助</t>
    </r>
    <phoneticPr fontId="5"/>
  </si>
  <si>
    <t>実績</t>
    <rPh sb="0" eb="2">
      <t>ジッセキ</t>
    </rPh>
    <phoneticPr fontId="5"/>
  </si>
  <si>
    <t>　　(ｱ)　実施時期、内容</t>
    <phoneticPr fontId="5"/>
  </si>
  <si>
    <t>（　　　件）</t>
    <phoneticPr fontId="5"/>
  </si>
  <si>
    <t>（　　　件）　</t>
    <phoneticPr fontId="5"/>
  </si>
  <si>
    <t>諸帳簿の整備状況　　(該当する方に○をすること。）</t>
    <rPh sb="0" eb="1">
      <t>ショ</t>
    </rPh>
    <rPh sb="1" eb="3">
      <t>チョウボ</t>
    </rPh>
    <rPh sb="4" eb="6">
      <t>セイビ</t>
    </rPh>
    <rPh sb="6" eb="8">
      <t>ジョウキョウ</t>
    </rPh>
    <rPh sb="11" eb="13">
      <t>ガイトウ</t>
    </rPh>
    <rPh sb="15" eb="16">
      <t>ホウ</t>
    </rPh>
    <phoneticPr fontId="5"/>
  </si>
  <si>
    <t xml:space="preserve"> 1　運営一般</t>
    <rPh sb="3" eb="5">
      <t>ウンエイ</t>
    </rPh>
    <rPh sb="5" eb="7">
      <t>イッパン</t>
    </rPh>
    <phoneticPr fontId="5"/>
  </si>
  <si>
    <t>沿革史</t>
    <rPh sb="0" eb="2">
      <t>エンカク</t>
    </rPh>
    <rPh sb="2" eb="3">
      <t>シ</t>
    </rPh>
    <phoneticPr fontId="5"/>
  </si>
  <si>
    <t>金</t>
    <rPh sb="0" eb="1">
      <t>キン</t>
    </rPh>
    <phoneticPr fontId="5"/>
  </si>
  <si>
    <t>事業計画書(年間･月間）</t>
    <rPh sb="0" eb="2">
      <t>ジギョウ</t>
    </rPh>
    <rPh sb="2" eb="5">
      <t>ケイカクショ</t>
    </rPh>
    <rPh sb="6" eb="8">
      <t>ネンカン</t>
    </rPh>
    <rPh sb="9" eb="11">
      <t>ゲッカン</t>
    </rPh>
    <phoneticPr fontId="5"/>
  </si>
  <si>
    <t>事業実施報告書(年間･月間）</t>
    <rPh sb="0" eb="2">
      <t>ジギョウ</t>
    </rPh>
    <rPh sb="2" eb="4">
      <t>ジッシ</t>
    </rPh>
    <rPh sb="4" eb="6">
      <t>ホウコク</t>
    </rPh>
    <rPh sb="6" eb="7">
      <t>ケイカクショ</t>
    </rPh>
    <rPh sb="8" eb="10">
      <t>ネンカン</t>
    </rPh>
    <rPh sb="11" eb="13">
      <t>ゲッカン</t>
    </rPh>
    <phoneticPr fontId="5"/>
  </si>
  <si>
    <t>職員会議録</t>
    <rPh sb="0" eb="2">
      <t>ショクイン</t>
    </rPh>
    <rPh sb="2" eb="5">
      <t>カイギロク</t>
    </rPh>
    <phoneticPr fontId="5"/>
  </si>
  <si>
    <t>オ</t>
    <phoneticPr fontId="5"/>
  </si>
  <si>
    <t>主任会議議事録</t>
    <rPh sb="0" eb="2">
      <t>シュニン</t>
    </rPh>
    <rPh sb="2" eb="4">
      <t>カイギ</t>
    </rPh>
    <rPh sb="4" eb="7">
      <t>ギジロク</t>
    </rPh>
    <phoneticPr fontId="5"/>
  </si>
  <si>
    <t>カ</t>
    <phoneticPr fontId="5"/>
  </si>
  <si>
    <t>研修等復命書(研修記録）</t>
    <rPh sb="0" eb="2">
      <t>ケンシュウ</t>
    </rPh>
    <rPh sb="2" eb="3">
      <t>トウ</t>
    </rPh>
    <rPh sb="3" eb="5">
      <t>フクメイ</t>
    </rPh>
    <rPh sb="5" eb="6">
      <t>ショ</t>
    </rPh>
    <rPh sb="7" eb="9">
      <t>ケンシュウ</t>
    </rPh>
    <rPh sb="9" eb="11">
      <t>キロク</t>
    </rPh>
    <phoneticPr fontId="5"/>
  </si>
  <si>
    <t>防火管理者選任届出書</t>
    <rPh sb="0" eb="2">
      <t>ボウカ</t>
    </rPh>
    <rPh sb="2" eb="5">
      <t>カンリシャ</t>
    </rPh>
    <rPh sb="5" eb="7">
      <t>センニン</t>
    </rPh>
    <rPh sb="7" eb="10">
      <t>トドケデショ</t>
    </rPh>
    <phoneticPr fontId="5"/>
  </si>
  <si>
    <t>消防機器保守点検記録</t>
    <rPh sb="0" eb="2">
      <t>ショウボウ</t>
    </rPh>
    <rPh sb="2" eb="4">
      <t>キキ</t>
    </rPh>
    <rPh sb="4" eb="6">
      <t>ホシュ</t>
    </rPh>
    <rPh sb="6" eb="8">
      <t>テンケン</t>
    </rPh>
    <rPh sb="8" eb="10">
      <t>キロク</t>
    </rPh>
    <phoneticPr fontId="5"/>
  </si>
  <si>
    <t>避難訓練等実施記録簿</t>
    <rPh sb="0" eb="2">
      <t>ヒナン</t>
    </rPh>
    <rPh sb="2" eb="4">
      <t>クンレン</t>
    </rPh>
    <rPh sb="4" eb="5">
      <t>トウ</t>
    </rPh>
    <rPh sb="5" eb="7">
      <t>ジッシ</t>
    </rPh>
    <rPh sb="7" eb="9">
      <t>キロク</t>
    </rPh>
    <rPh sb="9" eb="10">
      <t>ボ</t>
    </rPh>
    <phoneticPr fontId="5"/>
  </si>
  <si>
    <t>宿日直日誌</t>
    <rPh sb="0" eb="3">
      <t>シュクニッチョク</t>
    </rPh>
    <rPh sb="3" eb="5">
      <t>ニッシ</t>
    </rPh>
    <phoneticPr fontId="5"/>
  </si>
  <si>
    <r>
      <t>　調査方法
　</t>
    </r>
    <r>
      <rPr>
        <b/>
        <u/>
        <sz val="10"/>
        <rFont val="ＭＳ 明朝"/>
        <family val="1"/>
        <charset val="128"/>
      </rPr>
      <t>認知症</t>
    </r>
    <r>
      <rPr>
        <b/>
        <sz val="10"/>
        <rFont val="ＭＳ 明朝"/>
        <family val="1"/>
        <charset val="128"/>
      </rPr>
      <t>の</t>
    </r>
    <rPh sb="8" eb="10">
      <t>ニンチ</t>
    </rPh>
    <rPh sb="10" eb="11">
      <t>ショウ</t>
    </rPh>
    <phoneticPr fontId="5"/>
  </si>
  <si>
    <r>
      <t>認知症</t>
    </r>
    <r>
      <rPr>
        <b/>
        <sz val="10"/>
        <rFont val="ＭＳ 明朝"/>
        <family val="1"/>
        <charset val="128"/>
      </rPr>
      <t>老人数</t>
    </r>
    <rPh sb="0" eb="2">
      <t>ニンチ</t>
    </rPh>
    <rPh sb="2" eb="3">
      <t>ショウ</t>
    </rPh>
    <rPh sb="3" eb="5">
      <t>ロウジン</t>
    </rPh>
    <rPh sb="5" eb="6">
      <t>スウ</t>
    </rPh>
    <phoneticPr fontId="5"/>
  </si>
  <si>
    <t>入所者名簿</t>
    <rPh sb="0" eb="3">
      <t>ニュウショシャ</t>
    </rPh>
    <rPh sb="3" eb="5">
      <t>メイボ</t>
    </rPh>
    <phoneticPr fontId="5"/>
  </si>
  <si>
    <t>入所者台帳</t>
    <rPh sb="0" eb="3">
      <t>ニュウショシャ</t>
    </rPh>
    <rPh sb="3" eb="5">
      <t>ダイチョウ</t>
    </rPh>
    <phoneticPr fontId="5"/>
  </si>
  <si>
    <t>ケース記録</t>
    <rPh sb="3" eb="5">
      <t>キロク</t>
    </rPh>
    <phoneticPr fontId="5"/>
  </si>
  <si>
    <t>職員名簿（労働者名簿）</t>
    <rPh sb="0" eb="2">
      <t>ショクイン</t>
    </rPh>
    <rPh sb="2" eb="4">
      <t>メイボ</t>
    </rPh>
    <rPh sb="5" eb="7">
      <t>ロウドウ</t>
    </rPh>
    <rPh sb="7" eb="8">
      <t>シャ</t>
    </rPh>
    <rPh sb="8" eb="10">
      <t>メイボ</t>
    </rPh>
    <phoneticPr fontId="5"/>
  </si>
  <si>
    <t>ケース会議記録簿</t>
    <rPh sb="3" eb="5">
      <t>カイギ</t>
    </rPh>
    <rPh sb="5" eb="8">
      <t>キロクボ</t>
    </rPh>
    <phoneticPr fontId="5"/>
  </si>
  <si>
    <t>５人室</t>
    <rPh sb="1" eb="2">
      <t>ニン</t>
    </rPh>
    <rPh sb="2" eb="3">
      <t>シツ</t>
    </rPh>
    <phoneticPr fontId="5"/>
  </si>
  <si>
    <t>個室</t>
    <rPh sb="0" eb="2">
      <t>コシツ</t>
    </rPh>
    <phoneticPr fontId="5"/>
  </si>
  <si>
    <t>２人室</t>
    <rPh sb="1" eb="2">
      <t>ニン</t>
    </rPh>
    <rPh sb="2" eb="3">
      <t>シツ</t>
    </rPh>
    <phoneticPr fontId="5"/>
  </si>
  <si>
    <t>３人室</t>
    <rPh sb="1" eb="2">
      <t>ニン</t>
    </rPh>
    <rPh sb="2" eb="3">
      <t>シツ</t>
    </rPh>
    <phoneticPr fontId="5"/>
  </si>
  <si>
    <t>４人室</t>
    <rPh sb="1" eb="2">
      <t>ニン</t>
    </rPh>
    <rPh sb="2" eb="3">
      <t>シツ</t>
    </rPh>
    <phoneticPr fontId="5"/>
  </si>
  <si>
    <t>室数（室）</t>
    <rPh sb="0" eb="1">
      <t>シツ</t>
    </rPh>
    <rPh sb="1" eb="2">
      <t>スウ</t>
    </rPh>
    <rPh sb="3" eb="4">
      <t>シツ</t>
    </rPh>
    <phoneticPr fontId="5"/>
  </si>
  <si>
    <t>定員数（人）</t>
    <rPh sb="0" eb="2">
      <t>テイイン</t>
    </rPh>
    <rPh sb="2" eb="3">
      <t>スウ</t>
    </rPh>
    <rPh sb="4" eb="5">
      <t>ニン</t>
    </rPh>
    <phoneticPr fontId="5"/>
  </si>
  <si>
    <t>※</t>
    <phoneticPr fontId="5"/>
  </si>
  <si>
    <t>処遇会議記録簿</t>
    <rPh sb="0" eb="2">
      <t>ショグウ</t>
    </rPh>
    <rPh sb="2" eb="4">
      <t>カイギ</t>
    </rPh>
    <rPh sb="4" eb="7">
      <t>キロクボ</t>
    </rPh>
    <phoneticPr fontId="5"/>
  </si>
  <si>
    <t>寮母日誌</t>
    <rPh sb="0" eb="2">
      <t>リョウボ</t>
    </rPh>
    <rPh sb="2" eb="4">
      <t>ニッシ</t>
    </rPh>
    <phoneticPr fontId="5"/>
  </si>
  <si>
    <t>事務分担表</t>
    <rPh sb="0" eb="2">
      <t>ジム</t>
    </rPh>
    <rPh sb="2" eb="4">
      <t>ブンタン</t>
    </rPh>
    <rPh sb="4" eb="5">
      <t>ヒョウ</t>
    </rPh>
    <phoneticPr fontId="5"/>
  </si>
  <si>
    <t>指導員日誌</t>
    <rPh sb="0" eb="3">
      <t>シドウイン</t>
    </rPh>
    <rPh sb="3" eb="5">
      <t>ニッシ</t>
    </rPh>
    <phoneticPr fontId="5"/>
  </si>
  <si>
    <t>出勤簿</t>
    <rPh sb="0" eb="2">
      <t>シュッキン</t>
    </rPh>
    <rPh sb="2" eb="3">
      <t>ボ</t>
    </rPh>
    <phoneticPr fontId="5"/>
  </si>
  <si>
    <t>辞令発令簿(職員)</t>
    <rPh sb="0" eb="2">
      <t>ジレイ</t>
    </rPh>
    <rPh sb="2" eb="4">
      <t>ハツレイ</t>
    </rPh>
    <rPh sb="4" eb="5">
      <t>ボ</t>
    </rPh>
    <rPh sb="6" eb="8">
      <t>ショクイン</t>
    </rPh>
    <phoneticPr fontId="5"/>
  </si>
  <si>
    <t>勤務割表</t>
    <rPh sb="0" eb="2">
      <t>キンム</t>
    </rPh>
    <rPh sb="2" eb="3">
      <t>ワリ</t>
    </rPh>
    <rPh sb="3" eb="4">
      <t>ヒョウ</t>
    </rPh>
    <phoneticPr fontId="5"/>
  </si>
  <si>
    <t>看護(医療)日誌</t>
    <rPh sb="0" eb="2">
      <t>カンゴ</t>
    </rPh>
    <rPh sb="3" eb="5">
      <t>イリョウ</t>
    </rPh>
    <rPh sb="6" eb="8">
      <t>ニッシ</t>
    </rPh>
    <phoneticPr fontId="5"/>
  </si>
  <si>
    <t>施設名</t>
    <phoneticPr fontId="5"/>
  </si>
  <si>
    <t>所轄消防署名；　　　　　　　　　　　　　　　　消防署</t>
    <rPh sb="0" eb="2">
      <t>ショカツ</t>
    </rPh>
    <rPh sb="2" eb="5">
      <t>ショウボウショ</t>
    </rPh>
    <rPh sb="5" eb="6">
      <t>ナ</t>
    </rPh>
    <rPh sb="23" eb="26">
      <t>ショウボウショ</t>
    </rPh>
    <phoneticPr fontId="5"/>
  </si>
  <si>
    <t>面会簿</t>
    <rPh sb="0" eb="2">
      <t>メンカイ</t>
    </rPh>
    <rPh sb="2" eb="3">
      <t>ボ</t>
    </rPh>
    <phoneticPr fontId="5"/>
  </si>
  <si>
    <t>外出外泊簿</t>
    <rPh sb="0" eb="2">
      <t>ガイシュツ</t>
    </rPh>
    <rPh sb="2" eb="4">
      <t>ガイハク</t>
    </rPh>
    <rPh sb="4" eb="5">
      <t>ボ</t>
    </rPh>
    <phoneticPr fontId="5"/>
  </si>
  <si>
    <t>費用徴収本人負担原簿</t>
    <rPh sb="0" eb="2">
      <t>ヒヨウ</t>
    </rPh>
    <rPh sb="2" eb="4">
      <t>チョウシュウ</t>
    </rPh>
    <rPh sb="4" eb="6">
      <t>ホンニン</t>
    </rPh>
    <rPh sb="6" eb="8">
      <t>フタン</t>
    </rPh>
    <rPh sb="8" eb="10">
      <t>ゲンボ</t>
    </rPh>
    <phoneticPr fontId="5"/>
  </si>
  <si>
    <t>入所者預り金台帳</t>
    <rPh sb="0" eb="3">
      <t>ニュウショシャ</t>
    </rPh>
    <rPh sb="3" eb="4">
      <t>アズカ</t>
    </rPh>
    <rPh sb="5" eb="6">
      <t>キン</t>
    </rPh>
    <rPh sb="6" eb="8">
      <t>ダイチョウ</t>
    </rPh>
    <phoneticPr fontId="5"/>
  </si>
  <si>
    <t>預り金出納簿記</t>
    <rPh sb="0" eb="1">
      <t>アズカ</t>
    </rPh>
    <rPh sb="2" eb="3">
      <t>キン</t>
    </rPh>
    <rPh sb="3" eb="5">
      <t>スイトウ</t>
    </rPh>
    <rPh sb="5" eb="7">
      <t>ボキ</t>
    </rPh>
    <phoneticPr fontId="5"/>
  </si>
  <si>
    <t>就業規則</t>
    <rPh sb="0" eb="2">
      <t>シュウギョウ</t>
    </rPh>
    <rPh sb="2" eb="4">
      <t>キソク</t>
    </rPh>
    <phoneticPr fontId="5"/>
  </si>
  <si>
    <t>　(注)　実地監査時には、上記の整備済の帳簿を監査会場に備えておいてください｡</t>
    <rPh sb="2" eb="3">
      <t>チュウ</t>
    </rPh>
    <rPh sb="13" eb="15">
      <t>ジョウキ</t>
    </rPh>
    <rPh sb="16" eb="18">
      <t>セイビ</t>
    </rPh>
    <rPh sb="18" eb="19">
      <t>スミ</t>
    </rPh>
    <rPh sb="20" eb="22">
      <t>チョウボ</t>
    </rPh>
    <rPh sb="23" eb="25">
      <t>カンサ</t>
    </rPh>
    <rPh sb="25" eb="27">
      <t>カイジョウ</t>
    </rPh>
    <rPh sb="28" eb="29">
      <t>ソナ</t>
    </rPh>
    <phoneticPr fontId="5"/>
  </si>
  <si>
    <t>入所者預り金規程</t>
    <rPh sb="0" eb="3">
      <t>ニュウショシャ</t>
    </rPh>
    <rPh sb="3" eb="4">
      <t>アズカ</t>
    </rPh>
    <rPh sb="5" eb="6">
      <t>キン</t>
    </rPh>
    <rPh sb="6" eb="8">
      <t>キテイ</t>
    </rPh>
    <phoneticPr fontId="5"/>
  </si>
  <si>
    <t>Ｇ</t>
    <phoneticPr fontId="5"/>
  </si>
  <si>
    <t>※立入があった場合は、必ず記録し、防火管理権原者まで報告して下さい。</t>
    <rPh sb="1" eb="3">
      <t>タチイリ</t>
    </rPh>
    <rPh sb="7" eb="9">
      <t>バアイ</t>
    </rPh>
    <rPh sb="11" eb="12">
      <t>カナラ</t>
    </rPh>
    <rPh sb="13" eb="15">
      <t>キロク</t>
    </rPh>
    <rPh sb="17" eb="19">
      <t>ボウカ</t>
    </rPh>
    <rPh sb="19" eb="21">
      <t>カンリ</t>
    </rPh>
    <rPh sb="21" eb="22">
      <t>ケン</t>
    </rPh>
    <rPh sb="22" eb="23">
      <t>ハラ</t>
    </rPh>
    <rPh sb="23" eb="24">
      <t>シャ</t>
    </rPh>
    <rPh sb="26" eb="28">
      <t>ホウコク</t>
    </rPh>
    <rPh sb="30" eb="31">
      <t>クダ</t>
    </rPh>
    <phoneticPr fontId="5"/>
  </si>
  <si>
    <t>任用資格の有無　</t>
    <rPh sb="0" eb="2">
      <t>ニンヨウ</t>
    </rPh>
    <phoneticPr fontId="5"/>
  </si>
  <si>
    <t>常勤 ・非常勤の別</t>
    <phoneticPr fontId="8"/>
  </si>
  <si>
    <t>有・無</t>
    <rPh sb="0" eb="1">
      <t>ユウ</t>
    </rPh>
    <rPh sb="2" eb="3">
      <t>ム</t>
    </rPh>
    <phoneticPr fontId="8"/>
  </si>
  <si>
    <t>有</t>
    <rPh sb="0" eb="1">
      <t>ユウ</t>
    </rPh>
    <phoneticPr fontId="8"/>
  </si>
  <si>
    <t>備　　　　　　考
(兼務先施設名)
(任用するための資格)</t>
    <rPh sb="0" eb="1">
      <t>ビ</t>
    </rPh>
    <rPh sb="7" eb="8">
      <t>コウ</t>
    </rPh>
    <rPh sb="10" eb="12">
      <t>ケンム</t>
    </rPh>
    <rPh sb="12" eb="13">
      <t>サキ</t>
    </rPh>
    <rPh sb="13" eb="15">
      <t>シセツ</t>
    </rPh>
    <rPh sb="15" eb="16">
      <t>メイ</t>
    </rPh>
    <rPh sb="19" eb="21">
      <t>ニンヨウ</t>
    </rPh>
    <rPh sb="26" eb="28">
      <t>シカク</t>
    </rPh>
    <phoneticPr fontId="5"/>
  </si>
  <si>
    <t>兼任の場合、この施設での勤務の割合　(%)</t>
    <rPh sb="0" eb="2">
      <t>ケンニン</t>
    </rPh>
    <rPh sb="3" eb="5">
      <t>バアイ</t>
    </rPh>
    <rPh sb="8" eb="10">
      <t>シセツ</t>
    </rPh>
    <rPh sb="12" eb="14">
      <t>キンム</t>
    </rPh>
    <rPh sb="15" eb="17">
      <t>ワリアイ</t>
    </rPh>
    <phoneticPr fontId="5"/>
  </si>
  <si>
    <t>常・非</t>
    <rPh sb="2" eb="3">
      <t>ヒ</t>
    </rPh>
    <phoneticPr fontId="8"/>
  </si>
  <si>
    <t>非</t>
    <rPh sb="0" eb="1">
      <t>ヒ</t>
    </rPh>
    <phoneticPr fontId="8"/>
  </si>
  <si>
    <t>週あたりの
勤務時間数
を記載し、兼務割合により算出すること</t>
    <rPh sb="0" eb="1">
      <t>シュウ</t>
    </rPh>
    <rPh sb="6" eb="8">
      <t>キンム</t>
    </rPh>
    <rPh sb="8" eb="10">
      <t>ジカン</t>
    </rPh>
    <rPh sb="10" eb="11">
      <t>スウ</t>
    </rPh>
    <rPh sb="13" eb="15">
      <t>キサイ</t>
    </rPh>
    <rPh sb="17" eb="19">
      <t>ケンム</t>
    </rPh>
    <rPh sb="19" eb="21">
      <t>ワリアイ</t>
    </rPh>
    <rPh sb="24" eb="26">
      <t>サンシュツ</t>
    </rPh>
    <phoneticPr fontId="5"/>
  </si>
  <si>
    <r>
      <t>(</t>
    </r>
    <r>
      <rPr>
        <sz val="10.5"/>
        <rFont val="ＭＳ 明朝"/>
        <family val="1"/>
        <charset val="128"/>
      </rPr>
      <t>１</t>
    </r>
    <r>
      <rPr>
        <sz val="10.5"/>
        <rFont val="Century"/>
        <family val="1"/>
      </rPr>
      <t xml:space="preserve">) </t>
    </r>
    <r>
      <rPr>
        <sz val="10.5"/>
        <rFont val="ＭＳ 明朝"/>
        <family val="1"/>
        <charset val="128"/>
      </rPr>
      <t>研修の状況</t>
    </r>
  </si>
  <si>
    <t>①　施設内研修</t>
  </si>
  <si>
    <t>研修名</t>
    <phoneticPr fontId="8"/>
  </si>
  <si>
    <t>研　修　内　容</t>
    <phoneticPr fontId="8"/>
  </si>
  <si>
    <t>講　　師</t>
    <phoneticPr fontId="8"/>
  </si>
  <si>
    <t>参加職種</t>
    <phoneticPr fontId="8"/>
  </si>
  <si>
    <r>
      <t>(</t>
    </r>
    <r>
      <rPr>
        <sz val="10"/>
        <rFont val="ＭＳ 明朝"/>
        <family val="1"/>
        <charset val="128"/>
      </rPr>
      <t>注</t>
    </r>
    <r>
      <rPr>
        <sz val="10"/>
        <rFont val="Century"/>
        <family val="1"/>
      </rPr>
      <t xml:space="preserve">) </t>
    </r>
    <r>
      <rPr>
        <sz val="10"/>
        <rFont val="ＭＳ 明朝"/>
        <family val="1"/>
        <charset val="128"/>
      </rPr>
      <t>｢講師｣欄について、外部から講師を招いた場合は、講師名の前に</t>
    </r>
    <r>
      <rPr>
        <sz val="10"/>
        <rFont val="Century"/>
        <family val="1"/>
      </rPr>
      <t>[</t>
    </r>
    <r>
      <rPr>
        <sz val="10"/>
        <rFont val="ＭＳ 明朝"/>
        <family val="1"/>
        <charset val="128"/>
      </rPr>
      <t>外</t>
    </r>
    <r>
      <rPr>
        <sz val="10"/>
        <rFont val="Century"/>
        <family val="1"/>
      </rPr>
      <t>]</t>
    </r>
    <r>
      <rPr>
        <sz val="10"/>
        <rFont val="ＭＳ 明朝"/>
        <family val="1"/>
        <charset val="128"/>
      </rPr>
      <t>と記入すること。</t>
    </r>
  </si>
  <si>
    <t>②　施設外研修</t>
  </si>
  <si>
    <t>研修名</t>
    <phoneticPr fontId="8"/>
  </si>
  <si>
    <r>
      <t xml:space="preserve"> </t>
    </r>
    <r>
      <rPr>
        <sz val="10.5"/>
        <rFont val="ＭＳ 明朝"/>
        <family val="1"/>
        <charset val="128"/>
      </rPr>
      <t>実施機関</t>
    </r>
    <phoneticPr fontId="8"/>
  </si>
  <si>
    <t>参加者名</t>
    <phoneticPr fontId="8"/>
  </si>
  <si>
    <r>
      <t>　　　</t>
    </r>
    <r>
      <rPr>
        <sz val="9"/>
        <rFont val="ＭＳ 明朝"/>
        <family val="1"/>
        <charset val="128"/>
      </rPr>
      <t>イ</t>
    </r>
    <r>
      <rPr>
        <sz val="10"/>
        <rFont val="ＭＳ 明朝"/>
        <family val="1"/>
        <charset val="128"/>
      </rPr>
      <t>　</t>
    </r>
    <r>
      <rPr>
        <sz val="9"/>
        <rFont val="ＭＳ 明朝"/>
        <family val="1"/>
        <charset val="128"/>
      </rPr>
      <t>認知症老人対策の方針及び取組方法</t>
    </r>
    <rPh sb="5" eb="7">
      <t>ニンチ</t>
    </rPh>
    <rPh sb="7" eb="8">
      <t>ショウ</t>
    </rPh>
    <phoneticPr fontId="5"/>
  </si>
  <si>
    <t>　</t>
    <phoneticPr fontId="5"/>
  </si>
  <si>
    <t>エ　苦情処理結果の定期的公表の有無　　　　　　有　・　無</t>
    <rPh sb="2" eb="4">
      <t>クジョウ</t>
    </rPh>
    <rPh sb="4" eb="6">
      <t>ショリ</t>
    </rPh>
    <rPh sb="6" eb="8">
      <t>ケッカ</t>
    </rPh>
    <rPh sb="9" eb="12">
      <t>テイキテキ</t>
    </rPh>
    <rPh sb="12" eb="14">
      <t>コウヒョウ</t>
    </rPh>
    <rPh sb="15" eb="16">
      <t>ウ</t>
    </rPh>
    <rPh sb="16" eb="17">
      <t>ム</t>
    </rPh>
    <rPh sb="23" eb="24">
      <t>ウ</t>
    </rPh>
    <rPh sb="27" eb="28">
      <t>ム</t>
    </rPh>
    <phoneticPr fontId="5"/>
  </si>
  <si>
    <r>
      <t xml:space="preserve"> </t>
    </r>
    <r>
      <rPr>
        <sz val="9"/>
        <rFont val="ＭＳ 明朝"/>
        <family val="1"/>
        <charset val="128"/>
      </rPr>
      <t>施設長の参加状況</t>
    </r>
  </si>
  <si>
    <r>
      <t xml:space="preserve"> </t>
    </r>
    <r>
      <rPr>
        <sz val="10.5"/>
        <rFont val="ＭＳ 明朝"/>
        <family val="1"/>
        <charset val="128"/>
      </rPr>
      <t>記録の有無</t>
    </r>
  </si>
  <si>
    <r>
      <t xml:space="preserve"> </t>
    </r>
    <r>
      <rPr>
        <sz val="9"/>
        <rFont val="ＭＳ 明朝"/>
        <family val="1"/>
        <charset val="128"/>
      </rPr>
      <t>記録者の職種</t>
    </r>
  </si>
  <si>
    <t>(注)</t>
  </si>
  <si>
    <t>１　職員会議・処遇会議・給食運営会議等各種会議の実施状況及び各種検討委員会の活動状況につい</t>
    <phoneticPr fontId="8"/>
  </si>
  <si>
    <t>　て記入すること。</t>
    <phoneticPr fontId="8"/>
  </si>
  <si>
    <r>
      <t>（１）</t>
    </r>
    <r>
      <rPr>
        <sz val="10"/>
        <rFont val="ＭＳ 明朝"/>
        <family val="1"/>
        <charset val="128"/>
      </rPr>
      <t>　</t>
    </r>
    <r>
      <rPr>
        <sz val="9"/>
        <rFont val="ＭＳ 明朝"/>
        <family val="1"/>
        <charset val="128"/>
      </rPr>
      <t>個別処遇方針の策定</t>
    </r>
  </si>
  <si>
    <r>
      <t>　　　</t>
    </r>
    <r>
      <rPr>
        <sz val="9"/>
        <rFont val="ＭＳ 明朝"/>
        <family val="1"/>
        <charset val="128"/>
      </rPr>
      <t>ア</t>
    </r>
    <r>
      <rPr>
        <sz val="10"/>
        <rFont val="ＭＳ 明朝"/>
        <family val="1"/>
        <charset val="128"/>
      </rPr>
      <t>　</t>
    </r>
    <r>
      <rPr>
        <sz val="9"/>
        <rFont val="ＭＳ 明朝"/>
        <family val="1"/>
        <charset val="128"/>
      </rPr>
      <t>個別処遇の策定方針及び着眼点</t>
    </r>
  </si>
  <si>
    <t>年令</t>
  </si>
  <si>
    <r>
      <t>入</t>
    </r>
    <r>
      <rPr>
        <sz val="10"/>
        <rFont val="ＭＳ 明朝"/>
        <family val="1"/>
        <charset val="128"/>
      </rPr>
      <t>　</t>
    </r>
    <r>
      <rPr>
        <sz val="9"/>
        <rFont val="ＭＳ 明朝"/>
        <family val="1"/>
        <charset val="128"/>
      </rPr>
      <t>所</t>
    </r>
  </si>
  <si>
    <t>年月日</t>
  </si>
  <si>
    <r>
      <t>発</t>
    </r>
    <r>
      <rPr>
        <sz val="10"/>
        <rFont val="ＭＳ 明朝"/>
        <family val="1"/>
        <charset val="128"/>
      </rPr>
      <t>　</t>
    </r>
    <r>
      <rPr>
        <sz val="9"/>
        <rFont val="ＭＳ 明朝"/>
        <family val="1"/>
        <charset val="128"/>
      </rPr>
      <t>病</t>
    </r>
  </si>
  <si>
    <t>褥　瘡　の　部　位・程　度</t>
  </si>
  <si>
    <t>嘱　託　医　等　の　意　見</t>
  </si>
  <si>
    <t>施　設　に　お　け　る</t>
  </si>
  <si>
    <t>処　置　及　び　対　応</t>
  </si>
  <si>
    <r>
      <t>直</t>
    </r>
    <r>
      <rPr>
        <sz val="10"/>
        <rFont val="ＭＳ 明朝"/>
        <family val="1"/>
        <charset val="128"/>
      </rPr>
      <t>　</t>
    </r>
    <r>
      <rPr>
        <sz val="9"/>
        <rFont val="ＭＳ 明朝"/>
        <family val="1"/>
        <charset val="128"/>
      </rPr>
      <t>近</t>
    </r>
    <r>
      <rPr>
        <sz val="10"/>
        <rFont val="ＭＳ 明朝"/>
        <family val="1"/>
        <charset val="128"/>
      </rPr>
      <t>　</t>
    </r>
    <r>
      <rPr>
        <sz val="9"/>
        <rFont val="ＭＳ 明朝"/>
        <family val="1"/>
        <charset val="128"/>
      </rPr>
      <t>時</t>
    </r>
  </si>
  <si>
    <t>発 病 の 要 因</t>
    <phoneticPr fontId="5"/>
  </si>
  <si>
    <t>(1)　苦情解決体制等に関する規程の有無</t>
    <phoneticPr fontId="8"/>
  </si>
  <si>
    <t>(2)　苦情解決受付担当者</t>
  </si>
  <si>
    <t>　記入すること。</t>
    <phoneticPr fontId="5"/>
  </si>
  <si>
    <t xml:space="preserve"> </t>
    <phoneticPr fontId="8"/>
  </si>
  <si>
    <t>(3)　苦情解決責任者</t>
  </si>
  <si>
    <t>(5)　利用者等への周知</t>
  </si>
  <si>
    <t>済（　施設内掲示 ・ パンフレット配布 ・ その他（　　　　　　　）</t>
    <phoneticPr fontId="8"/>
  </si>
  <si>
    <t>(6)　苦情処理の状況</t>
  </si>
  <si>
    <t>ア　苦情受付簿等の整備状況の有無</t>
    <phoneticPr fontId="8"/>
  </si>
  <si>
    <t>イ　苦情受付件数等</t>
    <phoneticPr fontId="8"/>
  </si>
  <si>
    <t>(監査実施月の前々月の初日から一週間の状況）</t>
    <rPh sb="7" eb="9">
      <t>ゼンゼン</t>
    </rPh>
    <rPh sb="9" eb="10">
      <t>ツキ</t>
    </rPh>
    <rPh sb="11" eb="13">
      <t>ショニチ</t>
    </rPh>
    <rPh sb="15" eb="18">
      <t>イッシュウカン</t>
    </rPh>
    <phoneticPr fontId="5"/>
  </si>
  <si>
    <r>
      <t>　　　</t>
    </r>
    <r>
      <rPr>
        <sz val="9"/>
        <rFont val="ＭＳ 明朝"/>
        <family val="1"/>
        <charset val="128"/>
      </rPr>
      <t>褥瘡を有する者に対する治療・処置の方法等</t>
    </r>
    <r>
      <rPr>
        <sz val="10"/>
        <rFont val="ＭＳ 明朝"/>
        <family val="1"/>
        <charset val="128"/>
      </rPr>
      <t>　　　　　　　　　　　　　　　　　　　　　　　　　　　　　　　　　　　　　　　</t>
    </r>
    <r>
      <rPr>
        <sz val="9"/>
        <rFont val="ＭＳ 明朝"/>
        <family val="1"/>
        <charset val="128"/>
      </rPr>
      <t/>
    </r>
    <phoneticPr fontId="5"/>
  </si>
  <si>
    <t>食　事</t>
  </si>
  <si>
    <t>起　坐</t>
  </si>
  <si>
    <t>立ち上がり</t>
  </si>
  <si>
    <t>排　泄</t>
  </si>
  <si>
    <t>着脱衣</t>
  </si>
  <si>
    <t>入　浴</t>
  </si>
  <si>
    <t>歩　行</t>
  </si>
  <si>
    <t>寝返り</t>
  </si>
  <si>
    <t>車椅子使用</t>
  </si>
  <si>
    <t>実数（人）</t>
  </si>
  <si>
    <t xml:space="preserve"> ※</t>
  </si>
  <si>
    <t>割合（％）</t>
  </si>
  <si>
    <t>（注）　日常生活の区分は次の内容により区分すること。</t>
  </si>
  <si>
    <t>　　　①　食　　　事　　　　　　　　　　　　　　　　　　　　　　　　　　　　　　　　　⑥　入　　　浴</t>
  </si>
  <si>
    <t>　　　　・自　　立…自分で食事ができる。　　　　　　　　　　　　　　　　　　　　　　　　・自　　立…自分で入浴ができ洗える。</t>
  </si>
  <si>
    <t>　　　　・全部介助…１人では全く食事出来ないので全介助を要する。　　　　　　　　　　　　　　　　　　を要する。</t>
  </si>
  <si>
    <t>　　　②　起　　坐　　　　　　　　　　　　　　　　　　　　　　　　　　　　　　　　　　　・全部介助…自分で全くできないので全て介助を要する。</t>
  </si>
  <si>
    <t>　　　　・自　　立…自分でベット上で起坐でき、坐位保持ができる。　　　　　　　　　　　⑦　歩　　　行</t>
  </si>
  <si>
    <t>　　　　・一部介助…少し手を貸せば、ベット上で起坐でき、坐位保持が　　　　　　　　　　　・自　　立…杖等を使用し、かつ時間がかっても自分で歩ける。</t>
  </si>
  <si>
    <t>　　　　　　　　　　できる。　　　　　　　　　　　　　　　　　　　　　　　　　　　　　　・一部介助…手や肩を貸せば歩ける。</t>
  </si>
  <si>
    <t>　　　　・全部介助…自分で全くできないので全て介助を要する。　　　　　　　　　　　　　　・全部介助…歩行不可能。</t>
  </si>
  <si>
    <t>　　　③　立ち上がり　　　　　　　　　　　　　　　　　　　　　　　　　　　　　　　　　⑧　寝　返　り</t>
  </si>
  <si>
    <t>　　　　・自　　立…自分で立ち上がれる。　　　　　　　　　　　　　　　　　　　　　　　　・自　　立…自分で寝返りできる。</t>
  </si>
  <si>
    <t>　　　　・一部介助…少し手や肩を貸せば立ち上がれる。　　　　　　　　　　　　　　　　　　・一部介助…少し手を貸せば寝返りできる。</t>
  </si>
  <si>
    <t>　　　　・全部介助…自分で全くできないので全て介助を要する。　　　　　　　　　　　　　　・全部介助…自分で全くできないので全て介助を要する。</t>
  </si>
  <si>
    <t>　　　④　排　　泄　　　　　　　　　　　　　　　　　　　　　　　　　　　　　　　　　　⑨　車椅子使用</t>
  </si>
  <si>
    <t>　　　　・自　　立…自分で昼夜とも便所又は簡易便器を使ってできる。　　　　　　　　　　　・自　　立…自分で乗り降りができ移動のための操作もできる。</t>
  </si>
  <si>
    <t>　　　　・一部介助…介助があれば簡易便器や便所で用をたせる。　　　　　　　　　　　　　　・一部介助…乗り降りを介助してもらい移動のための操作は自分</t>
  </si>
  <si>
    <t>　　　　　　　　　　（夜間のみおむつを必要とする場合も一部介助に　　　　　　　　　　　　　　　　　　でできる。</t>
  </si>
  <si>
    <t>　　　　　　　　　　　含む。）　　　　　　　　　　　　　　　　　　　　　　　　　　　　　・全部介助…全て介助してもらえば車椅子を使用できる。</t>
  </si>
  <si>
    <t>　　　　・全部介助…常時おむつを使用している。</t>
  </si>
  <si>
    <t>　　　⑤　着　脱　衣</t>
  </si>
  <si>
    <t>　　　　・自　　立…自分で着脱できる。</t>
  </si>
  <si>
    <t>　　　　・一部介助…少し手を貸せば着脱できる。</t>
  </si>
  <si>
    <t>　　　　・全部介助…自分で全くできないので全て介助を要する。</t>
  </si>
  <si>
    <t>一部介助</t>
    <rPh sb="0" eb="2">
      <t>イチブ</t>
    </rPh>
    <rPh sb="2" eb="4">
      <t>カイジョ</t>
    </rPh>
    <phoneticPr fontId="5"/>
  </si>
  <si>
    <t>全部介助</t>
    <rPh sb="0" eb="2">
      <t>ゼンブ</t>
    </rPh>
    <rPh sb="2" eb="4">
      <t>カイジョ</t>
    </rPh>
    <phoneticPr fontId="5"/>
  </si>
  <si>
    <t>自　　立</t>
    <rPh sb="0" eb="1">
      <t>ジ</t>
    </rPh>
    <rPh sb="3" eb="4">
      <t>タテ</t>
    </rPh>
    <phoneticPr fontId="5"/>
  </si>
  <si>
    <t>区　　分</t>
    <phoneticPr fontId="5"/>
  </si>
  <si>
    <t>※　長谷川式等を記入</t>
  </si>
  <si>
    <t>　　　ア　介護報酬以外の入所者からの徴収金の有無</t>
  </si>
  <si>
    <t>　　　　　（　有　・　無　）</t>
  </si>
  <si>
    <t>　　　イ　介護報酬以外の入所者からの徴収金がある場合の内容</t>
  </si>
  <si>
    <t>徴収金の名称</t>
  </si>
  <si>
    <t>・措置の具体的な内容</t>
  </si>
  <si>
    <t>　（例）職員採用時に違約金について取り決め</t>
  </si>
  <si>
    <t xml:space="preserve">職員に秘密保持義務を遵守させるための措置         </t>
    <phoneticPr fontId="5"/>
  </si>
  <si>
    <t>　　　　　職員が業務上知り得た入所者又は家族の秘密の保持について</t>
    <phoneticPr fontId="5"/>
  </si>
  <si>
    <t>身体的拘束等の有無</t>
  </si>
  <si>
    <t>１　無</t>
  </si>
  <si>
    <t>身体的拘束等の記録の有無</t>
  </si>
  <si>
    <t>年齢</t>
    <phoneticPr fontId="5"/>
  </si>
  <si>
    <t>　　 　</t>
    <phoneticPr fontId="5"/>
  </si>
  <si>
    <t>ア　運営状況・内容</t>
    <rPh sb="2" eb="4">
      <t>ウンエイ</t>
    </rPh>
    <rPh sb="4" eb="6">
      <t>ジョウキョウ</t>
    </rPh>
    <rPh sb="7" eb="9">
      <t>ナイヨウ</t>
    </rPh>
    <phoneticPr fontId="5"/>
  </si>
  <si>
    <t>イ　会議録［　有　・　無　］</t>
    <rPh sb="2" eb="5">
      <t>カイギロク</t>
    </rPh>
    <phoneticPr fontId="5"/>
  </si>
  <si>
    <t>　　②</t>
    <phoneticPr fontId="5"/>
  </si>
  <si>
    <t>職員研修の実施状況</t>
    <rPh sb="0" eb="2">
      <t>ショクイン</t>
    </rPh>
    <rPh sb="2" eb="4">
      <t>ケンシュウ</t>
    </rPh>
    <rPh sb="5" eb="7">
      <t>ジッシ</t>
    </rPh>
    <rPh sb="7" eb="9">
      <t>ジョウキョウ</t>
    </rPh>
    <phoneticPr fontId="5"/>
  </si>
  <si>
    <t>ア　実施時期、内容</t>
    <rPh sb="2" eb="4">
      <t>ジッシ</t>
    </rPh>
    <rPh sb="4" eb="6">
      <t>ジキ</t>
    </rPh>
    <rPh sb="7" eb="9">
      <t>ナイヨウ</t>
    </rPh>
    <phoneticPr fontId="5"/>
  </si>
  <si>
    <t>イ　記録　［　有　・　無　］</t>
    <rPh sb="2" eb="4">
      <t>キロク</t>
    </rPh>
    <rPh sb="7" eb="8">
      <t>ウ</t>
    </rPh>
    <rPh sb="11" eb="12">
      <t>ム</t>
    </rPh>
    <phoneticPr fontId="5"/>
  </si>
  <si>
    <t>・措置の有無（　有　・　無　）</t>
    <phoneticPr fontId="5"/>
  </si>
  <si>
    <t>　ア　報告様式及び記録の有無［　有　・　無　］</t>
    <rPh sb="3" eb="5">
      <t>ホウコク</t>
    </rPh>
    <rPh sb="5" eb="7">
      <t>ヨウシキ</t>
    </rPh>
    <rPh sb="7" eb="9">
      <t>オ</t>
    </rPh>
    <rPh sb="9" eb="11">
      <t>キロク</t>
    </rPh>
    <rPh sb="12" eb="13">
      <t>ウ</t>
    </rPh>
    <rPh sb="13" eb="14">
      <t>ム</t>
    </rPh>
    <phoneticPr fontId="5"/>
  </si>
  <si>
    <t>　　　(ｱ) 運営状況・内容</t>
    <rPh sb="7" eb="9">
      <t>ウンエイ</t>
    </rPh>
    <rPh sb="9" eb="11">
      <t>ジョウキョウ</t>
    </rPh>
    <rPh sb="12" eb="14">
      <t>ナイヨウ</t>
    </rPh>
    <phoneticPr fontId="5"/>
  </si>
  <si>
    <t>　　　(ｲ) 会議録　［　有　・　無　］</t>
    <rPh sb="7" eb="10">
      <t>カイギロク</t>
    </rPh>
    <phoneticPr fontId="5"/>
  </si>
  <si>
    <t>　ウ　職員研修の実施状況</t>
    <rPh sb="3" eb="5">
      <t>ショクイン</t>
    </rPh>
    <rPh sb="5" eb="7">
      <t>ケンシュウ</t>
    </rPh>
    <rPh sb="8" eb="10">
      <t>ジッシ</t>
    </rPh>
    <rPh sb="10" eb="12">
      <t>ジョウキョウ</t>
    </rPh>
    <phoneticPr fontId="5"/>
  </si>
  <si>
    <t>区分</t>
    <rPh sb="0" eb="2">
      <t>クブン</t>
    </rPh>
    <phoneticPr fontId="8"/>
  </si>
  <si>
    <t>指　摘　項　目</t>
    <rPh sb="0" eb="1">
      <t>ユビ</t>
    </rPh>
    <rPh sb="2" eb="3">
      <t>チャク</t>
    </rPh>
    <rPh sb="4" eb="5">
      <t>コウ</t>
    </rPh>
    <rPh sb="6" eb="7">
      <t>メ</t>
    </rPh>
    <phoneticPr fontId="8"/>
  </si>
  <si>
    <t>改　善　状　況</t>
    <rPh sb="0" eb="1">
      <t>アラタ</t>
    </rPh>
    <rPh sb="2" eb="3">
      <t>ゼン</t>
    </rPh>
    <rPh sb="4" eb="5">
      <t>ジョウ</t>
    </rPh>
    <rPh sb="6" eb="7">
      <t>イワン</t>
    </rPh>
    <phoneticPr fontId="8"/>
  </si>
  <si>
    <t>　　(ｱ)　実施時期、内容</t>
    <rPh sb="6" eb="8">
      <t>ジッシ</t>
    </rPh>
    <rPh sb="8" eb="10">
      <t>ジキ</t>
    </rPh>
    <rPh sb="11" eb="13">
      <t>ナイヨウ</t>
    </rPh>
    <phoneticPr fontId="5"/>
  </si>
  <si>
    <t>　　(ｲ) 記録　[　　有　・　無　]</t>
    <rPh sb="6" eb="8">
      <t>キロク</t>
    </rPh>
    <rPh sb="12" eb="13">
      <t>ウ</t>
    </rPh>
    <rPh sb="16" eb="17">
      <t>ム</t>
    </rPh>
    <phoneticPr fontId="5"/>
  </si>
  <si>
    <t>　　　(ｳ)  会議結果の職員への周知方法［　　　　　　　　　　　　　　　　　　　　　　　　　］</t>
    <rPh sb="8" eb="10">
      <t>カイギ</t>
    </rPh>
    <rPh sb="10" eb="12">
      <t>ケッカ</t>
    </rPh>
    <rPh sb="13" eb="15">
      <t>ショクイン</t>
    </rPh>
    <rPh sb="17" eb="19">
      <t>シュウチ</t>
    </rPh>
    <rPh sb="19" eb="21">
      <t>ホウホウ</t>
    </rPh>
    <phoneticPr fontId="5"/>
  </si>
  <si>
    <t>　　・措置の具体的な内容</t>
    <phoneticPr fontId="5"/>
  </si>
  <si>
    <t>③　賠償すべき事故において速やかに賠償を行うための措置</t>
    <phoneticPr fontId="5"/>
  </si>
  <si>
    <t>　　①</t>
    <phoneticPr fontId="5"/>
  </si>
  <si>
    <t>①　「感染症対策指針」の整備の有無　[　有　・　無　］（整備時期：　　年　　月）</t>
    <rPh sb="3" eb="6">
      <t>カンセンショウ</t>
    </rPh>
    <rPh sb="6" eb="8">
      <t>タイサク</t>
    </rPh>
    <rPh sb="8" eb="10">
      <t>シシン</t>
    </rPh>
    <rPh sb="12" eb="14">
      <t>セイビ</t>
    </rPh>
    <rPh sb="15" eb="16">
      <t>ウ</t>
    </rPh>
    <rPh sb="16" eb="17">
      <t>ム</t>
    </rPh>
    <rPh sb="20" eb="21">
      <t>ウ</t>
    </rPh>
    <rPh sb="24" eb="25">
      <t>ム</t>
    </rPh>
    <rPh sb="28" eb="30">
      <t>セイビ</t>
    </rPh>
    <rPh sb="30" eb="32">
      <t>ジキ</t>
    </rPh>
    <rPh sb="35" eb="36">
      <t>ネン</t>
    </rPh>
    <rPh sb="38" eb="39">
      <t>ツキ</t>
    </rPh>
    <phoneticPr fontId="5"/>
  </si>
  <si>
    <t>②　ＭＲＳＡ・結核・疥癬等感染症等の予防対策及びその実施状況</t>
    <rPh sb="7" eb="9">
      <t>ケッカク</t>
    </rPh>
    <rPh sb="18" eb="20">
      <t>ヨボウ</t>
    </rPh>
    <rPh sb="20" eb="22">
      <t>タイサク</t>
    </rPh>
    <rPh sb="22" eb="24">
      <t>オ</t>
    </rPh>
    <rPh sb="26" eb="28">
      <t>ジッシ</t>
    </rPh>
    <rPh sb="28" eb="30">
      <t>ジョウキョウ</t>
    </rPh>
    <phoneticPr fontId="5"/>
  </si>
  <si>
    <t>ウ　会議結果の職員への周知方法[　　　　　　　　　　　　　　　　　　　　］</t>
    <rPh sb="2" eb="4">
      <t>カイギ</t>
    </rPh>
    <rPh sb="4" eb="6">
      <t>ケッカ</t>
    </rPh>
    <rPh sb="7" eb="9">
      <t>ショクイン</t>
    </rPh>
    <rPh sb="11" eb="13">
      <t>シュウチ</t>
    </rPh>
    <rPh sb="13" eb="15">
      <t>ホウホウ</t>
    </rPh>
    <phoneticPr fontId="5"/>
  </si>
  <si>
    <t>（２）職員会議等の実施状況</t>
    <phoneticPr fontId="5"/>
  </si>
  <si>
    <t>２　有（「身体拘束ゼロへの手引き」を参考に作成）</t>
  </si>
  <si>
    <t>３　有（その他）</t>
  </si>
  <si>
    <t>　　　　　　　　　ア　態様</t>
  </si>
  <si>
    <t>　　　　　　　　　イ　時間</t>
  </si>
  <si>
    <t>軽費老人ﾎｰﾑの場合、隔日</t>
    <rPh sb="0" eb="2">
      <t>ケイヒ</t>
    </rPh>
    <rPh sb="2" eb="4">
      <t>ロウジン</t>
    </rPh>
    <rPh sb="8" eb="10">
      <t>バアイ</t>
    </rPh>
    <rPh sb="11" eb="13">
      <t>カクジツ</t>
    </rPh>
    <phoneticPr fontId="5"/>
  </si>
  <si>
    <t>で、入浴準備しているか｡</t>
    <rPh sb="2" eb="4">
      <t>ニュウヨク</t>
    </rPh>
    <rPh sb="4" eb="6">
      <t>ジュンビ</t>
    </rPh>
    <phoneticPr fontId="5"/>
  </si>
  <si>
    <t>（　している　・　していない　）</t>
    <phoneticPr fontId="5"/>
  </si>
  <si>
    <t>［状況］</t>
    <rPh sb="1" eb="3">
      <t>ジョウキョウ</t>
    </rPh>
    <phoneticPr fontId="5"/>
  </si>
  <si>
    <t>（注2）「内訳」の「その他」欄に記載がある場合は、その内容を具体的に記載すること。</t>
    <phoneticPr fontId="5"/>
  </si>
  <si>
    <t>　　　記録項目　　ウ　入所者の心身の状況</t>
  </si>
  <si>
    <t>　　　　　　　　　エ　緊急やむを得なかった理由</t>
  </si>
  <si>
    <t>職員の意識啓発の取組み</t>
  </si>
  <si>
    <t>　　　　ア　管理者がシンポジウム等に参加</t>
  </si>
  <si>
    <t>　　　　イ　従業者がシンポジウム等に参加</t>
  </si>
  <si>
    <t>　　　　ウ　その他</t>
  </si>
  <si>
    <t>身体拘束廃止に向けた取組み</t>
  </si>
  <si>
    <t>　　　　イ　改善計画を作成</t>
  </si>
  <si>
    <t>　　　　・記録の有無（　有　・　無　）</t>
  </si>
  <si>
    <t xml:space="preserve"> 　　　　     人</t>
  </si>
  <si>
    <t xml:space="preserve"> 　　         人</t>
  </si>
  <si>
    <t>保 険 請 求 の 有 無</t>
  </si>
  <si>
    <t>　月　　　　　　額</t>
    <phoneticPr fontId="5"/>
  </si>
  <si>
    <t>　うち措置費支出額</t>
    <phoneticPr fontId="5"/>
  </si>
  <si>
    <t>嘱 託 契 約 の 有 無</t>
    <phoneticPr fontId="5"/>
  </si>
  <si>
    <t xml:space="preserve"> 　　　　　   人</t>
  </si>
  <si>
    <t>医　療　機　関　名
（公営・私営の別）</t>
    <phoneticPr fontId="5"/>
  </si>
  <si>
    <t xml:space="preserve">      ㎞･車で　　分</t>
    <phoneticPr fontId="5"/>
  </si>
  <si>
    <t xml:space="preserve"> 　　　　　　千円</t>
  </si>
  <si>
    <t>　(注)</t>
    <phoneticPr fontId="5"/>
  </si>
  <si>
    <r>
      <t>２　「法人・施設との関係」欄には、例えば理事長が医療機関の理事長を兼ねている場合には、「理事長経営の</t>
    </r>
    <r>
      <rPr>
        <sz val="11"/>
        <rFont val="ＭＳ Ｐゴシック"/>
        <family val="3"/>
        <charset val="128"/>
      </rPr>
      <t/>
    </r>
    <phoneticPr fontId="5"/>
  </si>
  <si>
    <t>入所現員</t>
    <phoneticPr fontId="5"/>
  </si>
  <si>
    <t>預り人員
Ａ</t>
    <phoneticPr fontId="5"/>
  </si>
  <si>
    <t>預り金総額
Ｂ</t>
    <phoneticPr fontId="5"/>
  </si>
  <si>
    <t>最高額</t>
    <phoneticPr fontId="5"/>
  </si>
  <si>
    <t>最低額</t>
    <phoneticPr fontId="5"/>
  </si>
  <si>
    <t>通帳等</t>
    <phoneticPr fontId="5"/>
  </si>
  <si>
    <t>印  鑑</t>
    <phoneticPr fontId="5"/>
  </si>
  <si>
    <t xml:space="preserve"> 　入所者負担の内容及び理由</t>
    <phoneticPr fontId="5"/>
  </si>
  <si>
    <t>　　（　有　・　無　）        　　　　</t>
  </si>
  <si>
    <t>有(   回)・無</t>
  </si>
  <si>
    <t>施　設　・　設　備</t>
    <phoneticPr fontId="8"/>
  </si>
  <si>
    <t>整備状況</t>
    <phoneticPr fontId="8"/>
  </si>
  <si>
    <t xml:space="preserve"> 避 難 階 段</t>
    <phoneticPr fontId="5"/>
  </si>
  <si>
    <t>（注）１  総合訓練として実施した場合は、上記の区分に従って</t>
  </si>
  <si>
    <t>　　　　それぞれ記載すること。　
　　　２  夜間又は夜間を想定した訓練を実施した場合は、</t>
    <phoneticPr fontId="5"/>
  </si>
  <si>
    <t xml:space="preserve">  居室、廊下、階段等
  の内部材料</t>
    <phoneticPr fontId="5"/>
  </si>
  <si>
    <t>　　　　右(　 )書きに再掲すること。</t>
    <phoneticPr fontId="5"/>
  </si>
  <si>
    <t xml:space="preserve"> 防火戸･防火ｼｬｯﾀｰ</t>
    <phoneticPr fontId="5"/>
  </si>
  <si>
    <t>自動転送システムの設置</t>
    <phoneticPr fontId="5"/>
  </si>
  <si>
    <t xml:space="preserve"> スプリンクラー設備</t>
    <phoneticPr fontId="5"/>
  </si>
  <si>
    <t>有</t>
    <rPh sb="0" eb="1">
      <t>ア</t>
    </rPh>
    <phoneticPr fontId="5"/>
  </si>
  <si>
    <t>有  ・  無</t>
    <phoneticPr fontId="8"/>
  </si>
  <si>
    <t xml:space="preserve"> 非常警報設備</t>
    <phoneticPr fontId="5"/>
  </si>
  <si>
    <t>有  ・  無</t>
    <phoneticPr fontId="8"/>
  </si>
  <si>
    <t xml:space="preserve"> 防 火 用 水</t>
    <phoneticPr fontId="5"/>
  </si>
  <si>
    <t>有  ・  無</t>
    <phoneticPr fontId="8"/>
  </si>
  <si>
    <t xml:space="preserve"> 消 火 器 具</t>
    <phoneticPr fontId="5"/>
  </si>
  <si>
    <t xml:space="preserve"> ｶｰﾃﾝ・布製ﾌﾞﾗｲﾝﾄﾞ等の
防炎性能</t>
    <phoneticPr fontId="5"/>
  </si>
  <si>
    <t>防火管理者氏名：                   （職種）           　  　　</t>
    <phoneticPr fontId="5"/>
  </si>
  <si>
    <t>・必要に応じた適切な便宜の供与の有無（　有　・　無　）</t>
  </si>
  <si>
    <t>・退院後の再入所の確保の有無（　有　・　無　）</t>
  </si>
  <si>
    <t>・確保できない場合の理由</t>
  </si>
  <si>
    <t>（３）　[H.18廃止]</t>
    <rPh sb="9" eb="11">
      <t>ハイシ</t>
    </rPh>
    <phoneticPr fontId="5"/>
  </si>
  <si>
    <t>Ａ</t>
    <phoneticPr fontId="5"/>
  </si>
  <si>
    <t>Ｂ</t>
    <phoneticPr fontId="5"/>
  </si>
  <si>
    <t>Ｃ</t>
    <phoneticPr fontId="5"/>
  </si>
  <si>
    <t>Ｄ</t>
    <phoneticPr fontId="5"/>
  </si>
  <si>
    <t xml:space="preserve">    医　　　         師　　</t>
    <phoneticPr fontId="5"/>
  </si>
  <si>
    <t>月</t>
  </si>
  <si>
    <t>実施日</t>
  </si>
  <si>
    <t>曜日</t>
  </si>
  <si>
    <t>入浴者の状況</t>
  </si>
  <si>
    <t>清　拭</t>
  </si>
  <si>
    <t>計</t>
  </si>
  <si>
    <t>一般浴</t>
  </si>
  <si>
    <t>特殊浴</t>
  </si>
  <si>
    <t>／</t>
  </si>
  <si>
    <t>火</t>
  </si>
  <si>
    <t>水</t>
  </si>
  <si>
    <t>木</t>
  </si>
  <si>
    <t>金</t>
  </si>
  <si>
    <t>土</t>
  </si>
  <si>
    <t>日</t>
  </si>
  <si>
    <t>週間計</t>
  </si>
  <si>
    <t>合　計</t>
  </si>
  <si>
    <t>項　　　　　　　　　目</t>
  </si>
  <si>
    <t>実施状況</t>
  </si>
  <si>
    <t>ア　全身清拭</t>
  </si>
  <si>
    <t>イ　入浴可能となった場合、次回入浴日前に入浴させる</t>
  </si>
  <si>
    <r>
      <t>ウ　その他　　（</t>
    </r>
    <r>
      <rPr>
        <sz val="9"/>
        <rFont val="Century"/>
        <family val="1"/>
      </rPr>
      <t xml:space="preserve">            </t>
    </r>
    <r>
      <rPr>
        <sz val="9"/>
        <rFont val="ＭＳ 明朝"/>
        <family val="1"/>
        <charset val="128"/>
      </rPr>
      <t>　　　　　　　　　　　　　</t>
    </r>
    <r>
      <rPr>
        <sz val="9"/>
        <rFont val="Century"/>
        <family val="1"/>
      </rPr>
      <t xml:space="preserve">    </t>
    </r>
    <r>
      <rPr>
        <sz val="9"/>
        <rFont val="ＭＳ 明朝"/>
        <family val="1"/>
        <charset val="128"/>
      </rPr>
      <t>　　　　　　）</t>
    </r>
  </si>
  <si>
    <t>その他</t>
  </si>
  <si>
    <t>お願い</t>
    <rPh sb="1" eb="2">
      <t>ネガ</t>
    </rPh>
    <phoneticPr fontId="5"/>
  </si>
  <si>
    <t>このシートは、削除・編集しないで下さい。</t>
    <rPh sb="7" eb="9">
      <t>サクジョ</t>
    </rPh>
    <rPh sb="10" eb="12">
      <t>ヘンシュウ</t>
    </rPh>
    <rPh sb="16" eb="17">
      <t>クダ</t>
    </rPh>
    <phoneticPr fontId="5"/>
  </si>
  <si>
    <t>診　　療　　科　　目</t>
  </si>
  <si>
    <t>勤　務　の　形　態</t>
  </si>
  <si>
    <t>１日当たりの診療人数</t>
  </si>
  <si>
    <t>有　・　無</t>
  </si>
  <si>
    <t>（３）　入所者預り金の状況      （監査実施予定日の前々月初日現在)</t>
    <rPh sb="20" eb="22">
      <t>カンサ</t>
    </rPh>
    <rPh sb="22" eb="24">
      <t>ジッシ</t>
    </rPh>
    <rPh sb="24" eb="27">
      <t>ヨテイビ</t>
    </rPh>
    <rPh sb="28" eb="29">
      <t>ゼン</t>
    </rPh>
    <rPh sb="30" eb="31">
      <t>ツキ</t>
    </rPh>
    <rPh sb="31" eb="33">
      <t>ショニチ</t>
    </rPh>
    <rPh sb="33" eb="35">
      <t>ゲンザイ</t>
    </rPh>
    <phoneticPr fontId="5"/>
  </si>
  <si>
    <t>　２　「褥瘡の部位・程度」欄には、施設内での最も状況の悪化した時点及び直近時における褥瘡の部位、数、大きさ、深さ等を具体的に記入すること。</t>
    <phoneticPr fontId="5"/>
  </si>
  <si>
    <t>電　話　番　号</t>
    <rPh sb="0" eb="1">
      <t>デン</t>
    </rPh>
    <rPh sb="2" eb="3">
      <t>ハナシ</t>
    </rPh>
    <rPh sb="4" eb="5">
      <t>バン</t>
    </rPh>
    <rPh sb="6" eb="7">
      <t>ゴウ</t>
    </rPh>
    <phoneticPr fontId="5"/>
  </si>
  <si>
    <t xml:space="preserve">         [ 電話番号　　　　　　　           　　  　　　　　　　］
　       ［ 担当者名　　　　　　　         　　              　　］</t>
    <rPh sb="11" eb="13">
      <t>デンワ</t>
    </rPh>
    <rPh sb="13" eb="15">
      <t>バンゴウ</t>
    </rPh>
    <phoneticPr fontId="5"/>
  </si>
  <si>
    <t>　３　「褥瘡の発症場所」欄には、施設、病院等を記すこと。</t>
    <phoneticPr fontId="5"/>
  </si>
  <si>
    <t>徴 収 単 位</t>
    <phoneticPr fontId="5"/>
  </si>
  <si>
    <t>根 拠 規 程</t>
    <phoneticPr fontId="5"/>
  </si>
  <si>
    <t>（注）</t>
    <phoneticPr fontId="5"/>
  </si>
  <si>
    <t>１</t>
    <phoneticPr fontId="5"/>
  </si>
  <si>
    <t>　「徴収金の名称」欄には、「入所者が選定する特別個室代」、「入所者が選定する特別食事提供代」、「理美容代」など、徴収金の内容がわかるように記載すること。</t>
    <phoneticPr fontId="5"/>
  </si>
  <si>
    <t>２</t>
    <phoneticPr fontId="5"/>
  </si>
  <si>
    <t>「徴収単位」欄には、「１日につき」、「１回につき」など単価を徴収する単位を記載すること。</t>
    <phoneticPr fontId="5"/>
  </si>
  <si>
    <t>３</t>
    <phoneticPr fontId="5"/>
  </si>
  <si>
    <t>「根拠規程」欄には、当該徴収金の根拠となる規程の名称（管理規程等）及び条項を記載すること。</t>
    <phoneticPr fontId="5"/>
  </si>
  <si>
    <t>２　有　　　　具体的な取組み</t>
    <phoneticPr fontId="5"/>
  </si>
  <si>
    <t>　　　　ア　管理者及び各職種の従業者で構成する「身体拘束</t>
    <phoneticPr fontId="5"/>
  </si>
  <si>
    <t>２　有　　　　入所者・家族の同意の確認方法</t>
    <phoneticPr fontId="5"/>
  </si>
  <si>
    <t>　　　　　  廃止委員会」などを設置</t>
    <phoneticPr fontId="5"/>
  </si>
  <si>
    <t>住　　　　　　　所</t>
    <rPh sb="0" eb="1">
      <t>ジュウ</t>
    </rPh>
    <rPh sb="8" eb="9">
      <t>トコロ</t>
    </rPh>
    <phoneticPr fontId="5"/>
  </si>
  <si>
    <t>施 　設 　長　 名</t>
    <rPh sb="0" eb="1">
      <t>ホドコ</t>
    </rPh>
    <rPh sb="3" eb="4">
      <t>セツ</t>
    </rPh>
    <rPh sb="6" eb="7">
      <t>チョウ</t>
    </rPh>
    <rPh sb="9" eb="10">
      <t>ナ</t>
    </rPh>
    <phoneticPr fontId="5"/>
  </si>
  <si>
    <t>理 　事　 長   名</t>
    <rPh sb="0" eb="1">
      <t>リ</t>
    </rPh>
    <rPh sb="3" eb="4">
      <t>コト</t>
    </rPh>
    <rPh sb="6" eb="7">
      <t>チョウ</t>
    </rPh>
    <rPh sb="10" eb="11">
      <t>ナ</t>
    </rPh>
    <phoneticPr fontId="5"/>
  </si>
  <si>
    <t xml:space="preserve">法　　人　　名 </t>
    <rPh sb="6" eb="7">
      <t>メイ</t>
    </rPh>
    <phoneticPr fontId="5"/>
  </si>
  <si>
    <t xml:space="preserve"> 　　訓練の参加実績</t>
    <phoneticPr fontId="5"/>
  </si>
  <si>
    <t xml:space="preserve"> 　　  ( 有 ・ 無 )</t>
    <phoneticPr fontId="5"/>
  </si>
  <si>
    <t>(  )</t>
    <phoneticPr fontId="5"/>
  </si>
  <si>
    <t>(  )</t>
    <phoneticPr fontId="5"/>
  </si>
  <si>
    <t>[　　]</t>
    <phoneticPr fontId="5"/>
  </si>
  <si>
    <t>※実施結果通知別紙（参考）の指導事項について、記入してください。</t>
    <phoneticPr fontId="8"/>
  </si>
  <si>
    <t xml:space="preserve"> 非常電源設備</t>
    <phoneticPr fontId="5"/>
  </si>
  <si>
    <t>うち
入所者
負担額</t>
    <phoneticPr fontId="5"/>
  </si>
  <si>
    <t xml:space="preserve"> 入所者が経費を
 負担した品目名</t>
    <rPh sb="1" eb="4">
      <t>ニュウショシャ</t>
    </rPh>
    <rPh sb="5" eb="7">
      <t>ケイヒ</t>
    </rPh>
    <rPh sb="10" eb="12">
      <t>フタン</t>
    </rPh>
    <rPh sb="14" eb="16">
      <t>ヒンモク</t>
    </rPh>
    <phoneticPr fontId="5"/>
  </si>
  <si>
    <t>１　医師欄の氏名は記載不要</t>
    <rPh sb="2" eb="4">
      <t>イシ</t>
    </rPh>
    <rPh sb="4" eb="5">
      <t>ラン</t>
    </rPh>
    <rPh sb="6" eb="8">
      <t>シメイ</t>
    </rPh>
    <rPh sb="9" eb="11">
      <t>キサイ</t>
    </rPh>
    <rPh sb="11" eb="13">
      <t>フヨウ</t>
    </rPh>
    <phoneticPr fontId="5"/>
  </si>
  <si>
    <t>３　嘱託医師については、嘱託契約書を添付すること。</t>
    <phoneticPr fontId="5"/>
  </si>
  <si>
    <t>(注)</t>
    <rPh sb="1" eb="2">
      <t>チュウ</t>
    </rPh>
    <phoneticPr fontId="5"/>
  </si>
  <si>
    <t>１回目　　年　　月　　日
２回目　　年　　月　　日</t>
    <rPh sb="1" eb="3">
      <t>カイメ</t>
    </rPh>
    <rPh sb="5" eb="6">
      <t>ネン</t>
    </rPh>
    <rPh sb="8" eb="9">
      <t>ツキ</t>
    </rPh>
    <rPh sb="11" eb="12">
      <t>ニチ</t>
    </rPh>
    <rPh sb="14" eb="16">
      <t>カイメ</t>
    </rPh>
    <rPh sb="18" eb="19">
      <t>ネン</t>
    </rPh>
    <rPh sb="21" eb="22">
      <t>ツキ</t>
    </rPh>
    <rPh sb="24" eb="25">
      <t>ニチ</t>
    </rPh>
    <phoneticPr fontId="5"/>
  </si>
  <si>
    <t>内容</t>
    <phoneticPr fontId="5"/>
  </si>
  <si>
    <t>改善措置年月日</t>
    <rPh sb="2" eb="4">
      <t>ソチ</t>
    </rPh>
    <rPh sb="4" eb="5">
      <t>ネン</t>
    </rPh>
    <rPh sb="5" eb="6">
      <t>ツキ</t>
    </rPh>
    <rPh sb="6" eb="7">
      <t>ヒ</t>
    </rPh>
    <phoneticPr fontId="5"/>
  </si>
  <si>
    <t>ケ</t>
    <phoneticPr fontId="5"/>
  </si>
  <si>
    <t>コ</t>
    <phoneticPr fontId="5"/>
  </si>
  <si>
    <t>サ</t>
    <phoneticPr fontId="5"/>
  </si>
  <si>
    <t>シ</t>
    <phoneticPr fontId="5"/>
  </si>
  <si>
    <t>ス</t>
    <phoneticPr fontId="5"/>
  </si>
  <si>
    <t>セ</t>
    <phoneticPr fontId="5"/>
  </si>
  <si>
    <t>ソ</t>
    <phoneticPr fontId="5"/>
  </si>
  <si>
    <t>タ</t>
    <phoneticPr fontId="5"/>
  </si>
  <si>
    <t>協力病院等との協定書</t>
    <rPh sb="0" eb="2">
      <t>キョウリョク</t>
    </rPh>
    <rPh sb="2" eb="4">
      <t>ビョウイン</t>
    </rPh>
    <rPh sb="4" eb="5">
      <t>トウ</t>
    </rPh>
    <rPh sb="7" eb="10">
      <t>キョウテイショ</t>
    </rPh>
    <phoneticPr fontId="5"/>
  </si>
  <si>
    <t>ア</t>
    <phoneticPr fontId="5"/>
  </si>
  <si>
    <t>各種指針・計画・マニュアル等</t>
    <rPh sb="0" eb="2">
      <t>カクシュ</t>
    </rPh>
    <rPh sb="2" eb="4">
      <t>シシン</t>
    </rPh>
    <rPh sb="5" eb="7">
      <t>ケイカク</t>
    </rPh>
    <rPh sb="13" eb="14">
      <t>トウ</t>
    </rPh>
    <phoneticPr fontId="5"/>
  </si>
  <si>
    <t>（事故防止、感染症対策、身体拘束廃止、褥瘡対策、苦情対応）</t>
    <rPh sb="1" eb="3">
      <t>ジコ</t>
    </rPh>
    <rPh sb="3" eb="5">
      <t>ボウシ</t>
    </rPh>
    <rPh sb="6" eb="9">
      <t>カンセンショウ</t>
    </rPh>
    <rPh sb="9" eb="11">
      <t>タイサク</t>
    </rPh>
    <rPh sb="12" eb="14">
      <t>シンタイ</t>
    </rPh>
    <rPh sb="14" eb="16">
      <t>コウソク</t>
    </rPh>
    <rPh sb="16" eb="18">
      <t>ハイシ</t>
    </rPh>
    <rPh sb="21" eb="23">
      <t>タイサク</t>
    </rPh>
    <rPh sb="24" eb="26">
      <t>クジョウ</t>
    </rPh>
    <rPh sb="26" eb="28">
      <t>タイオウ</t>
    </rPh>
    <phoneticPr fontId="5"/>
  </si>
  <si>
    <t>各種委員会資料</t>
    <rPh sb="0" eb="2">
      <t>カクシュ</t>
    </rPh>
    <rPh sb="2" eb="5">
      <t>イインカイ</t>
    </rPh>
    <rPh sb="5" eb="7">
      <t>シリョウ</t>
    </rPh>
    <phoneticPr fontId="5"/>
  </si>
  <si>
    <t>（事故防止、感染症対策、身体拘束廃止）</t>
    <rPh sb="1" eb="3">
      <t>ジコ</t>
    </rPh>
    <rPh sb="3" eb="5">
      <t>ボウシ</t>
    </rPh>
    <rPh sb="6" eb="9">
      <t>カンセンショウ</t>
    </rPh>
    <rPh sb="9" eb="11">
      <t>タイサク</t>
    </rPh>
    <rPh sb="12" eb="14">
      <t>シンタイ</t>
    </rPh>
    <rPh sb="14" eb="16">
      <t>コウソク</t>
    </rPh>
    <rPh sb="16" eb="18">
      <t>ハイシ</t>
    </rPh>
    <phoneticPr fontId="5"/>
  </si>
  <si>
    <t>各種記録</t>
    <rPh sb="0" eb="2">
      <t>カクシュ</t>
    </rPh>
    <rPh sb="2" eb="4">
      <t>キロク</t>
    </rPh>
    <phoneticPr fontId="5"/>
  </si>
  <si>
    <t>（事故、身体拘束、苦情処理、入浴）</t>
    <rPh sb="1" eb="3">
      <t>ジコ</t>
    </rPh>
    <rPh sb="4" eb="6">
      <t>シンタイ</t>
    </rPh>
    <rPh sb="6" eb="8">
      <t>コウソク</t>
    </rPh>
    <rPh sb="9" eb="11">
      <t>クジョウ</t>
    </rPh>
    <rPh sb="11" eb="13">
      <t>ショリ</t>
    </rPh>
    <rPh sb="14" eb="16">
      <t>ニュウヨク</t>
    </rPh>
    <phoneticPr fontId="5"/>
  </si>
  <si>
    <t>イ</t>
    <phoneticPr fontId="5"/>
  </si>
  <si>
    <t>ウ</t>
    <phoneticPr fontId="5"/>
  </si>
  <si>
    <t>エ</t>
    <phoneticPr fontId="5"/>
  </si>
  <si>
    <t>キ</t>
    <phoneticPr fontId="5"/>
  </si>
  <si>
    <t>ク</t>
    <phoneticPr fontId="5"/>
  </si>
  <si>
    <t>法人名</t>
    <rPh sb="0" eb="2">
      <t>ホウジン</t>
    </rPh>
    <rPh sb="2" eb="3">
      <t>メイ</t>
    </rPh>
    <phoneticPr fontId="43"/>
  </si>
  <si>
    <t>施設名</t>
    <rPh sb="0" eb="2">
      <t>シセツ</t>
    </rPh>
    <rPh sb="2" eb="3">
      <t>ナ</t>
    </rPh>
    <phoneticPr fontId="43"/>
  </si>
  <si>
    <r>
      <t>法人指導監査事前提出資料と重複する資料は、</t>
    </r>
    <r>
      <rPr>
        <u/>
        <sz val="10"/>
        <color indexed="8"/>
        <rFont val="ＭＳ Ｐゴシック"/>
        <family val="3"/>
        <charset val="128"/>
      </rPr>
      <t>法人指導監査資料に添付</t>
    </r>
    <r>
      <rPr>
        <sz val="10"/>
        <color indexed="8"/>
        <rFont val="ＭＳ Ｐゴシック"/>
        <family val="3"/>
        <charset val="128"/>
      </rPr>
      <t>してください。</t>
    </r>
    <rPh sb="21" eb="23">
      <t>ホウジン</t>
    </rPh>
    <rPh sb="23" eb="25">
      <t>シドウ</t>
    </rPh>
    <rPh sb="25" eb="27">
      <t>カンサ</t>
    </rPh>
    <rPh sb="27" eb="29">
      <t>シリョウ</t>
    </rPh>
    <phoneticPr fontId="43"/>
  </si>
  <si>
    <t>Ⅰ．指導監査資料等</t>
    <rPh sb="2" eb="4">
      <t>シドウ</t>
    </rPh>
    <rPh sb="4" eb="6">
      <t>カンサ</t>
    </rPh>
    <rPh sb="6" eb="8">
      <t>シリョウ</t>
    </rPh>
    <rPh sb="8" eb="9">
      <t>トウ</t>
    </rPh>
    <phoneticPr fontId="43"/>
  </si>
  <si>
    <t>指導監査資料　※ページ漏れがないか確認してください。</t>
    <rPh sb="0" eb="2">
      <t>シドウ</t>
    </rPh>
    <rPh sb="2" eb="4">
      <t>カンサ</t>
    </rPh>
    <rPh sb="4" eb="6">
      <t>シリョウ</t>
    </rPh>
    <rPh sb="11" eb="12">
      <t>モ</t>
    </rPh>
    <rPh sb="17" eb="19">
      <t>カクニン</t>
    </rPh>
    <phoneticPr fontId="43"/>
  </si>
  <si>
    <t>Ⅲ．事業報告書等</t>
    <rPh sb="2" eb="4">
      <t>ジギョウ</t>
    </rPh>
    <rPh sb="4" eb="7">
      <t>ホウコクショ</t>
    </rPh>
    <rPh sb="7" eb="8">
      <t>トウ</t>
    </rPh>
    <phoneticPr fontId="43"/>
  </si>
  <si>
    <t>（提出分は○又は✓、該当ない
場合は×又は－を記入）</t>
    <phoneticPr fontId="43"/>
  </si>
  <si>
    <t>　</t>
    <phoneticPr fontId="43"/>
  </si>
  <si>
    <r>
      <t>事前提出資料提出</t>
    </r>
    <r>
      <rPr>
        <sz val="12"/>
        <color indexed="8"/>
        <rFont val="ＭＳ Ｐゴシック"/>
        <family val="3"/>
        <charset val="128"/>
      </rPr>
      <t>用チェックリスト</t>
    </r>
    <rPh sb="0" eb="2">
      <t>ジゼン</t>
    </rPh>
    <rPh sb="2" eb="4">
      <t>テイシュツ</t>
    </rPh>
    <rPh sb="4" eb="6">
      <t>シリョウ</t>
    </rPh>
    <rPh sb="6" eb="8">
      <t>テイシュツ</t>
    </rPh>
    <rPh sb="8" eb="9">
      <t>ヨウ</t>
    </rPh>
    <phoneticPr fontId="43"/>
  </si>
  <si>
    <r>
      <t>法人指導監査がなく、</t>
    </r>
    <r>
      <rPr>
        <u/>
        <sz val="10"/>
        <color indexed="8"/>
        <rFont val="ＭＳ Ｐゴシック"/>
        <family val="3"/>
        <charset val="128"/>
      </rPr>
      <t>同月に複数の</t>
    </r>
    <r>
      <rPr>
        <sz val="10"/>
        <color indexed="8"/>
        <rFont val="ＭＳ Ｐゴシック"/>
        <family val="3"/>
        <charset val="128"/>
      </rPr>
      <t>施設指導監査がある場合において、事前提出資料が重複するものは</t>
    </r>
    <r>
      <rPr>
        <u/>
        <sz val="10"/>
        <color indexed="8"/>
        <rFont val="ＭＳ Ｐゴシック"/>
        <family val="3"/>
        <charset val="128"/>
      </rPr>
      <t>実地監査日が一番</t>
    </r>
    <rPh sb="0" eb="2">
      <t>ホウジン</t>
    </rPh>
    <rPh sb="2" eb="4">
      <t>シドウ</t>
    </rPh>
    <rPh sb="4" eb="6">
      <t>カンサ</t>
    </rPh>
    <rPh sb="10" eb="11">
      <t>ドウ</t>
    </rPh>
    <rPh sb="11" eb="12">
      <t>ツキ</t>
    </rPh>
    <rPh sb="13" eb="15">
      <t>フクスウ</t>
    </rPh>
    <rPh sb="16" eb="18">
      <t>シセツ</t>
    </rPh>
    <rPh sb="18" eb="20">
      <t>シドウ</t>
    </rPh>
    <rPh sb="20" eb="22">
      <t>カンサ</t>
    </rPh>
    <rPh sb="25" eb="27">
      <t>バアイ</t>
    </rPh>
    <rPh sb="32" eb="34">
      <t>ジゼン</t>
    </rPh>
    <rPh sb="34" eb="36">
      <t>テイシュツ</t>
    </rPh>
    <rPh sb="36" eb="38">
      <t>シリョウ</t>
    </rPh>
    <rPh sb="39" eb="41">
      <t>チョウフク</t>
    </rPh>
    <rPh sb="46" eb="48">
      <t>ジッチ</t>
    </rPh>
    <rPh sb="48" eb="50">
      <t>カンサ</t>
    </rPh>
    <rPh sb="50" eb="51">
      <t>ヒ</t>
    </rPh>
    <rPh sb="52" eb="54">
      <t>イチバン</t>
    </rPh>
    <phoneticPr fontId="43"/>
  </si>
  <si>
    <r>
      <rPr>
        <u/>
        <sz val="10"/>
        <color indexed="8"/>
        <rFont val="ＭＳ Ｐゴシック"/>
        <family val="3"/>
        <charset val="128"/>
      </rPr>
      <t>早い日の施設指導監査資料に添付</t>
    </r>
    <r>
      <rPr>
        <sz val="10"/>
        <color indexed="8"/>
        <rFont val="ＭＳ Ｐゴシック"/>
        <family val="3"/>
        <charset val="128"/>
      </rPr>
      <t>してください。</t>
    </r>
    <phoneticPr fontId="43"/>
  </si>
  <si>
    <t xml:space="preserve"> </t>
    <phoneticPr fontId="5"/>
  </si>
  <si>
    <t xml:space="preserve"> </t>
    <phoneticPr fontId="5"/>
  </si>
  <si>
    <r>
      <t>(1) 地域防災組織との連携状況　　　　　　　　　　</t>
    </r>
    <r>
      <rPr>
        <sz val="9"/>
        <rFont val="Century"/>
        <family val="1"/>
      </rPr>
      <t/>
    </r>
    <phoneticPr fontId="5"/>
  </si>
  <si>
    <r>
      <t xml:space="preserve"> 避難器具
</t>
    </r>
    <r>
      <rPr>
        <sz val="8"/>
        <rFont val="ＭＳ 明朝"/>
        <family val="1"/>
        <charset val="128"/>
      </rPr>
      <t>（ｽﾍﾞﾘ台、救助袋）</t>
    </r>
    <phoneticPr fontId="5"/>
  </si>
  <si>
    <r>
      <t xml:space="preserve">１回目
</t>
    </r>
    <r>
      <rPr>
        <sz val="8"/>
        <rFont val="ＭＳ 明朝"/>
        <family val="1"/>
        <charset val="128"/>
      </rPr>
      <t>不良個所
の有無</t>
    </r>
    <r>
      <rPr>
        <sz val="9"/>
        <rFont val="ＭＳ 明朝"/>
        <family val="1"/>
        <charset val="128"/>
      </rPr>
      <t xml:space="preserve">
（有・無）</t>
    </r>
    <rPh sb="2" eb="3">
      <t>メ</t>
    </rPh>
    <rPh sb="10" eb="12">
      <t>ウム</t>
    </rPh>
    <rPh sb="14" eb="15">
      <t>アリ</t>
    </rPh>
    <rPh sb="16" eb="17">
      <t>ナシ</t>
    </rPh>
    <phoneticPr fontId="8"/>
  </si>
  <si>
    <r>
      <t xml:space="preserve">２回目
</t>
    </r>
    <r>
      <rPr>
        <sz val="8"/>
        <rFont val="ＭＳ 明朝"/>
        <family val="1"/>
        <charset val="128"/>
      </rPr>
      <t>不良個所
の有無</t>
    </r>
    <r>
      <rPr>
        <sz val="9"/>
        <rFont val="ＭＳ 明朝"/>
        <family val="1"/>
        <charset val="128"/>
      </rPr>
      <t xml:space="preserve">
（有・無）</t>
    </r>
    <rPh sb="2" eb="3">
      <t>メ</t>
    </rPh>
    <rPh sb="10" eb="12">
      <t>ウム</t>
    </rPh>
    <rPh sb="14" eb="15">
      <t>アリ</t>
    </rPh>
    <rPh sb="16" eb="17">
      <t>ナシ</t>
    </rPh>
    <phoneticPr fontId="8"/>
  </si>
  <si>
    <t>防災計画・協定、マニュアル</t>
    <rPh sb="0" eb="2">
      <t>ボウサイ</t>
    </rPh>
    <rPh sb="2" eb="4">
      <t>ケイカク</t>
    </rPh>
    <rPh sb="5" eb="7">
      <t>キョウテイ</t>
    </rPh>
    <phoneticPr fontId="5"/>
  </si>
  <si>
    <t>入所者健康記録簿・健康診断書</t>
    <rPh sb="0" eb="3">
      <t>ニュウショシャ</t>
    </rPh>
    <rPh sb="3" eb="5">
      <t>ケンコウ</t>
    </rPh>
    <rPh sb="5" eb="7">
      <t>キロク</t>
    </rPh>
    <rPh sb="7" eb="8">
      <t>ボ</t>
    </rPh>
    <rPh sb="9" eb="11">
      <t>ケンコウ</t>
    </rPh>
    <rPh sb="11" eb="14">
      <t>シンダンショ</t>
    </rPh>
    <phoneticPr fontId="5"/>
  </si>
  <si>
    <t>文　書　指　摘</t>
    <phoneticPr fontId="8"/>
  </si>
  <si>
    <t>口　頭　指　導</t>
    <phoneticPr fontId="8"/>
  </si>
  <si>
    <t>　　月　　日、　　月　　日、　　月　　日</t>
    <rPh sb="2" eb="3">
      <t>ガツ</t>
    </rPh>
    <rPh sb="5" eb="6">
      <t>ニチ</t>
    </rPh>
    <rPh sb="9" eb="10">
      <t>ガツ</t>
    </rPh>
    <rPh sb="12" eb="13">
      <t>ニチ</t>
    </rPh>
    <rPh sb="16" eb="17">
      <t>ガツ</t>
    </rPh>
    <rPh sb="19" eb="20">
      <t>ニチ</t>
    </rPh>
    <phoneticPr fontId="5"/>
  </si>
  <si>
    <t>（全体研修）</t>
    <rPh sb="1" eb="3">
      <t>ゼンタイ</t>
    </rPh>
    <rPh sb="3" eb="5">
      <t>ケンシュウ</t>
    </rPh>
    <phoneticPr fontId="5"/>
  </si>
  <si>
    <t>（新規採用職員研修）</t>
    <rPh sb="1" eb="3">
      <t>シンキ</t>
    </rPh>
    <rPh sb="3" eb="5">
      <t>サイヨウ</t>
    </rPh>
    <rPh sb="5" eb="7">
      <t>ショクイン</t>
    </rPh>
    <rPh sb="7" eb="9">
      <t>ケンシュウ</t>
    </rPh>
    <phoneticPr fontId="5"/>
  </si>
  <si>
    <t>施設
確認欄</t>
    <rPh sb="0" eb="2">
      <t>シセツ</t>
    </rPh>
    <rPh sb="3" eb="5">
      <t>カクニン</t>
    </rPh>
    <rPh sb="5" eb="6">
      <t>ラン</t>
    </rPh>
    <phoneticPr fontId="43"/>
  </si>
  <si>
    <t>○養護老人ホーム：特定の方の人数（　　　　人）　[うち要支援者の方の人数（　　　　人）]</t>
    <rPh sb="1" eb="3">
      <t>ヨウゴ</t>
    </rPh>
    <rPh sb="3" eb="5">
      <t>ロウジン</t>
    </rPh>
    <rPh sb="9" eb="11">
      <t>トクテイ</t>
    </rPh>
    <rPh sb="12" eb="13">
      <t>カタ</t>
    </rPh>
    <rPh sb="14" eb="16">
      <t>ニンズウ</t>
    </rPh>
    <rPh sb="21" eb="22">
      <t>ニン</t>
    </rPh>
    <rPh sb="27" eb="28">
      <t>ヨウ</t>
    </rPh>
    <rPh sb="28" eb="30">
      <t>シエン</t>
    </rPh>
    <rPh sb="30" eb="31">
      <t>シャ</t>
    </rPh>
    <rPh sb="32" eb="33">
      <t>カタ</t>
    </rPh>
    <rPh sb="34" eb="36">
      <t>ニンズウ</t>
    </rPh>
    <rPh sb="41" eb="42">
      <t>ニン</t>
    </rPh>
    <phoneticPr fontId="5"/>
  </si>
  <si>
    <t>○軽費老人ホーム：特定の方の人数（　　　　人）　[うち要支援１の方の人数（　　　　人）]</t>
    <rPh sb="1" eb="3">
      <t>ケイヒ</t>
    </rPh>
    <rPh sb="3" eb="5">
      <t>ロウジン</t>
    </rPh>
    <rPh sb="9" eb="11">
      <t>トクテイ</t>
    </rPh>
    <rPh sb="12" eb="13">
      <t>カタ</t>
    </rPh>
    <rPh sb="14" eb="16">
      <t>ニンズウ</t>
    </rPh>
    <rPh sb="21" eb="22">
      <t>ニン</t>
    </rPh>
    <rPh sb="27" eb="28">
      <t>ヨウ</t>
    </rPh>
    <rPh sb="28" eb="30">
      <t>シエン</t>
    </rPh>
    <rPh sb="32" eb="33">
      <t>カタ</t>
    </rPh>
    <rPh sb="34" eb="36">
      <t>ニンズウ</t>
    </rPh>
    <rPh sb="41" eb="42">
      <t>ニン</t>
    </rPh>
    <phoneticPr fontId="5"/>
  </si>
  <si>
    <r>
      <t>※　</t>
    </r>
    <r>
      <rPr>
        <sz val="10.5"/>
        <rFont val="ＭＳ 明朝"/>
        <family val="1"/>
        <charset val="128"/>
      </rPr>
      <t>有の場合は、その概要と解決結果を個人情報に配慮の上、公表すること｡</t>
    </r>
    <rPh sb="2" eb="3">
      <t>ア</t>
    </rPh>
    <rPh sb="4" eb="6">
      <t>バアイ</t>
    </rPh>
    <rPh sb="10" eb="12">
      <t>ガイヨウ</t>
    </rPh>
    <rPh sb="13" eb="15">
      <t>カイケツ</t>
    </rPh>
    <rPh sb="15" eb="17">
      <t>ケッカ</t>
    </rPh>
    <rPh sb="18" eb="20">
      <t>コジン</t>
    </rPh>
    <rPh sb="20" eb="22">
      <t>ジョウホウ</t>
    </rPh>
    <rPh sb="23" eb="25">
      <t>ハイリョ</t>
    </rPh>
    <rPh sb="26" eb="27">
      <t>ウエ</t>
    </rPh>
    <rPh sb="28" eb="30">
      <t>コウヒョウ</t>
    </rPh>
    <phoneticPr fontId="5"/>
  </si>
  <si>
    <t>※　第三者委員の氏名・連絡先を施設内掲示物等に記載するとともに、第三者委員が直接苦情を受け付けることができるものとすること。</t>
    <rPh sb="2" eb="3">
      <t>ダイ</t>
    </rPh>
    <rPh sb="3" eb="4">
      <t>サン</t>
    </rPh>
    <rPh sb="4" eb="5">
      <t>シャ</t>
    </rPh>
    <rPh sb="5" eb="7">
      <t>イイン</t>
    </rPh>
    <rPh sb="8" eb="10">
      <t>シメイ</t>
    </rPh>
    <rPh sb="11" eb="14">
      <t>レンラクサキ</t>
    </rPh>
    <rPh sb="15" eb="17">
      <t>シセツ</t>
    </rPh>
    <rPh sb="17" eb="18">
      <t>ナイ</t>
    </rPh>
    <rPh sb="18" eb="20">
      <t>ケイジ</t>
    </rPh>
    <rPh sb="20" eb="21">
      <t>ブツ</t>
    </rPh>
    <rPh sb="21" eb="22">
      <t>トウ</t>
    </rPh>
    <rPh sb="23" eb="25">
      <t>キサイ</t>
    </rPh>
    <rPh sb="32" eb="33">
      <t>ダイ</t>
    </rPh>
    <rPh sb="33" eb="34">
      <t>３</t>
    </rPh>
    <rPh sb="34" eb="35">
      <t>シャ</t>
    </rPh>
    <rPh sb="35" eb="37">
      <t>イイン</t>
    </rPh>
    <rPh sb="38" eb="40">
      <t>チョクセツ</t>
    </rPh>
    <rPh sb="40" eb="42">
      <t>クジョウ</t>
    </rPh>
    <rPh sb="43" eb="44">
      <t>ウ</t>
    </rPh>
    <rPh sb="45" eb="46">
      <t>ツ</t>
    </rPh>
    <phoneticPr fontId="5"/>
  </si>
  <si>
    <t>※養護老人ホームで外部サービス利用型特定施設入居者介護・軽費老人ホームで特定施設入居者生活介護（以下「特定」とい</t>
    <rPh sb="1" eb="3">
      <t>ヨウゴ</t>
    </rPh>
    <rPh sb="3" eb="5">
      <t>ロウジン</t>
    </rPh>
    <rPh sb="9" eb="11">
      <t>ガイブ</t>
    </rPh>
    <rPh sb="15" eb="18">
      <t>リヨウガタ</t>
    </rPh>
    <rPh sb="18" eb="20">
      <t>トクテイ</t>
    </rPh>
    <rPh sb="20" eb="22">
      <t>シセツ</t>
    </rPh>
    <rPh sb="22" eb="25">
      <t>ニュウキョシャ</t>
    </rPh>
    <rPh sb="25" eb="27">
      <t>カイゴ</t>
    </rPh>
    <rPh sb="28" eb="30">
      <t>ケイヒ</t>
    </rPh>
    <rPh sb="30" eb="32">
      <t>ロウジン</t>
    </rPh>
    <rPh sb="36" eb="38">
      <t>トクテイ</t>
    </rPh>
    <rPh sb="38" eb="40">
      <t>シセツ</t>
    </rPh>
    <rPh sb="40" eb="43">
      <t>ニュウキョシャ</t>
    </rPh>
    <rPh sb="43" eb="45">
      <t>セイカツ</t>
    </rPh>
    <rPh sb="45" eb="47">
      <t>カイゴ</t>
    </rPh>
    <rPh sb="48" eb="50">
      <t>イカ</t>
    </rPh>
    <rPh sb="51" eb="53">
      <t>トクテイ</t>
    </rPh>
    <phoneticPr fontId="5"/>
  </si>
  <si>
    <t>　等）がある場合は、当該資料を提出してください。</t>
    <rPh sb="1" eb="2">
      <t>トウ</t>
    </rPh>
    <rPh sb="6" eb="8">
      <t>バアイ</t>
    </rPh>
    <rPh sb="10" eb="12">
      <t>トウガイ</t>
    </rPh>
    <rPh sb="12" eb="14">
      <t>シリョウ</t>
    </rPh>
    <rPh sb="15" eb="17">
      <t>テイシュツ</t>
    </rPh>
    <phoneticPr fontId="5"/>
  </si>
  <si>
    <t>　　　特別養護老人ホーム
　　　（広域型・地域密着型、従来型・ユニット型）</t>
    <rPh sb="3" eb="5">
      <t>トクベツ</t>
    </rPh>
    <rPh sb="5" eb="7">
      <t>ヨウゴ</t>
    </rPh>
    <rPh sb="7" eb="9">
      <t>ロウジン</t>
    </rPh>
    <rPh sb="17" eb="19">
      <t>コウイキ</t>
    </rPh>
    <rPh sb="19" eb="20">
      <t>ガタ</t>
    </rPh>
    <rPh sb="21" eb="23">
      <t>チイキ</t>
    </rPh>
    <rPh sb="23" eb="25">
      <t>ミッチャク</t>
    </rPh>
    <rPh sb="25" eb="26">
      <t>ガタ</t>
    </rPh>
    <rPh sb="27" eb="29">
      <t>ジュウライ</t>
    </rPh>
    <rPh sb="29" eb="30">
      <t>ガタ</t>
    </rPh>
    <rPh sb="35" eb="36">
      <t>ガタ</t>
    </rPh>
    <phoneticPr fontId="5"/>
  </si>
  <si>
    <t>　　月　　日、　　月　　日、　　月　　日、
　　月　　日、　　月　　日、　　月　　日、
　　月　　日、　　月　　日、　　月　　日、
　　月　　日、　　月　　日、　　月　　日</t>
    <rPh sb="2" eb="3">
      <t>ガツ</t>
    </rPh>
    <rPh sb="5" eb="6">
      <t>ニチ</t>
    </rPh>
    <rPh sb="9" eb="10">
      <t>ガツ</t>
    </rPh>
    <rPh sb="12" eb="13">
      <t>ニチ</t>
    </rPh>
    <rPh sb="16" eb="17">
      <t>ガツ</t>
    </rPh>
    <rPh sb="19" eb="20">
      <t>ニチ</t>
    </rPh>
    <phoneticPr fontId="5"/>
  </si>
  <si>
    <t xml:space="preserve">  組織名と内容の概略を記入してください。</t>
    <rPh sb="2" eb="4">
      <t>ソシキ</t>
    </rPh>
    <rPh sb="4" eb="5">
      <t>メイ</t>
    </rPh>
    <rPh sb="6" eb="8">
      <t>ナイヨウ</t>
    </rPh>
    <rPh sb="9" eb="11">
      <t>ガイリャク</t>
    </rPh>
    <rPh sb="12" eb="14">
      <t>キニュウ</t>
    </rPh>
    <phoneticPr fontId="5"/>
  </si>
  <si>
    <t xml:space="preserve"> （注3）　特別養護老人ホームには専任の宿直員を配置する必要があります（厚生労働大臣が定める夜勤を行う職員の勤務条件に関する基準（平成12年厚生省告示第29号）第4号ニ又は第5号ハを満たす夜勤職員を配置し、かつ当該夜勤職員のうち1以上の者を夜間における防火管理の担当者として指名している時間帯を除く。）｡</t>
    <rPh sb="6" eb="15">
      <t>ト</t>
    </rPh>
    <rPh sb="17" eb="19">
      <t>センニン</t>
    </rPh>
    <rPh sb="20" eb="23">
      <t>シュクチョクイン</t>
    </rPh>
    <rPh sb="24" eb="26">
      <t>ハイチ</t>
    </rPh>
    <rPh sb="28" eb="30">
      <t>ヒツヨウ</t>
    </rPh>
    <rPh sb="36" eb="38">
      <t>コウセイ</t>
    </rPh>
    <rPh sb="38" eb="40">
      <t>ロウドウ</t>
    </rPh>
    <rPh sb="40" eb="42">
      <t>ダイジン</t>
    </rPh>
    <rPh sb="43" eb="44">
      <t>サダ</t>
    </rPh>
    <rPh sb="46" eb="48">
      <t>ヤキン</t>
    </rPh>
    <rPh sb="49" eb="50">
      <t>オコナ</t>
    </rPh>
    <rPh sb="51" eb="53">
      <t>ショクイン</t>
    </rPh>
    <rPh sb="54" eb="56">
      <t>キンム</t>
    </rPh>
    <rPh sb="56" eb="58">
      <t>ジョウケン</t>
    </rPh>
    <rPh sb="59" eb="60">
      <t>カン</t>
    </rPh>
    <rPh sb="62" eb="64">
      <t>キジュン</t>
    </rPh>
    <rPh sb="65" eb="67">
      <t>ヘイセイ</t>
    </rPh>
    <rPh sb="69" eb="70">
      <t>ネン</t>
    </rPh>
    <rPh sb="70" eb="72">
      <t>コウセイ</t>
    </rPh>
    <rPh sb="72" eb="73">
      <t>ショウ</t>
    </rPh>
    <rPh sb="73" eb="75">
      <t>コクジ</t>
    </rPh>
    <rPh sb="75" eb="76">
      <t>ダイ</t>
    </rPh>
    <rPh sb="78" eb="79">
      <t>ゴウ</t>
    </rPh>
    <rPh sb="80" eb="81">
      <t>ダイ</t>
    </rPh>
    <rPh sb="82" eb="83">
      <t>ゴウ</t>
    </rPh>
    <rPh sb="84" eb="85">
      <t>マタ</t>
    </rPh>
    <rPh sb="86" eb="87">
      <t>ダイ</t>
    </rPh>
    <rPh sb="88" eb="89">
      <t>ゴウ</t>
    </rPh>
    <rPh sb="91" eb="92">
      <t>ミ</t>
    </rPh>
    <rPh sb="94" eb="96">
      <t>ヤキン</t>
    </rPh>
    <rPh sb="96" eb="98">
      <t>ショクイン</t>
    </rPh>
    <rPh sb="99" eb="101">
      <t>ハイチ</t>
    </rPh>
    <rPh sb="105" eb="107">
      <t>トウガイ</t>
    </rPh>
    <rPh sb="107" eb="109">
      <t>ヤキン</t>
    </rPh>
    <rPh sb="109" eb="111">
      <t>ショクイン</t>
    </rPh>
    <rPh sb="115" eb="117">
      <t>イジョウ</t>
    </rPh>
    <rPh sb="118" eb="119">
      <t>モノ</t>
    </rPh>
    <rPh sb="120" eb="122">
      <t>ヤカン</t>
    </rPh>
    <rPh sb="126" eb="128">
      <t>ボウカ</t>
    </rPh>
    <rPh sb="128" eb="130">
      <t>カンリ</t>
    </rPh>
    <rPh sb="131" eb="134">
      <t>タントウシャ</t>
    </rPh>
    <rPh sb="137" eb="139">
      <t>シメイ</t>
    </rPh>
    <rPh sb="143" eb="146">
      <t>ジカンタイ</t>
    </rPh>
    <rPh sb="147" eb="148">
      <t>ノゾ</t>
    </rPh>
    <phoneticPr fontId="5"/>
  </si>
  <si>
    <t>６　古い図面を添付することなく、現在の状況がわかる図面を添付すること。</t>
    <rPh sb="2" eb="3">
      <t>フル</t>
    </rPh>
    <rPh sb="4" eb="6">
      <t>ズメン</t>
    </rPh>
    <rPh sb="7" eb="9">
      <t>テンプ</t>
    </rPh>
    <rPh sb="16" eb="18">
      <t>ゲンザイ</t>
    </rPh>
    <rPh sb="19" eb="21">
      <t>ジョウキョウ</t>
    </rPh>
    <rPh sb="25" eb="27">
      <t>ズメン</t>
    </rPh>
    <rPh sb="28" eb="30">
      <t>テンプ</t>
    </rPh>
    <phoneticPr fontId="5"/>
  </si>
  <si>
    <t>職員研修計画書</t>
    <rPh sb="0" eb="2">
      <t>ショクイン</t>
    </rPh>
    <rPh sb="2" eb="4">
      <t>ケンシュウ</t>
    </rPh>
    <rPh sb="4" eb="7">
      <t>ケイカクショ</t>
    </rPh>
    <phoneticPr fontId="5"/>
  </si>
  <si>
    <t>なお、該当書類がない場合は書類を整えていただく必要はありません。</t>
    <phoneticPr fontId="5"/>
  </si>
  <si>
    <t>国庫(市)補助 ･ 民間補助 ･ 自己財源</t>
    <rPh sb="3" eb="4">
      <t>シ</t>
    </rPh>
    <phoneticPr fontId="8"/>
  </si>
  <si>
    <t>（2）で該当がある場合</t>
    <rPh sb="4" eb="6">
      <t>ガイトウ</t>
    </rPh>
    <rPh sb="9" eb="11">
      <t>バアイ</t>
    </rPh>
    <phoneticPr fontId="5"/>
  </si>
  <si>
    <t>避難確保計画の作成</t>
    <rPh sb="0" eb="2">
      <t>ヒナン</t>
    </rPh>
    <rPh sb="2" eb="4">
      <t>カクホ</t>
    </rPh>
    <rPh sb="4" eb="6">
      <t>ケイカク</t>
    </rPh>
    <rPh sb="7" eb="9">
      <t>サクセイ</t>
    </rPh>
    <phoneticPr fontId="5"/>
  </si>
  <si>
    <t>避難確保計画に基づく訓練の実施</t>
    <rPh sb="0" eb="2">
      <t>ヒナン</t>
    </rPh>
    <rPh sb="2" eb="4">
      <t>カクホ</t>
    </rPh>
    <rPh sb="4" eb="6">
      <t>ケイカク</t>
    </rPh>
    <rPh sb="7" eb="8">
      <t>モト</t>
    </rPh>
    <rPh sb="10" eb="12">
      <t>クンレン</t>
    </rPh>
    <rPh sb="13" eb="15">
      <t>ジッシ</t>
    </rPh>
    <phoneticPr fontId="5"/>
  </si>
  <si>
    <t>有  ・  無</t>
  </si>
  <si>
    <t>・土砂災害警戒区域　　　　・土砂災害特別警戒区域</t>
    <rPh sb="1" eb="3">
      <t>ドシャ</t>
    </rPh>
    <rPh sb="3" eb="5">
      <t>サイガイ</t>
    </rPh>
    <rPh sb="5" eb="7">
      <t>ケイカイ</t>
    </rPh>
    <rPh sb="7" eb="9">
      <t>クイキ</t>
    </rPh>
    <rPh sb="14" eb="16">
      <t>ドシャ</t>
    </rPh>
    <rPh sb="16" eb="18">
      <t>サイガイ</t>
    </rPh>
    <rPh sb="18" eb="20">
      <t>トクベツ</t>
    </rPh>
    <rPh sb="20" eb="22">
      <t>ケイカイ</t>
    </rPh>
    <rPh sb="22" eb="24">
      <t>クイキ</t>
    </rPh>
    <phoneticPr fontId="5"/>
  </si>
  <si>
    <t>所轄消防署への点検結果
報告書の提出年月日</t>
    <rPh sb="0" eb="2">
      <t>ショカツ</t>
    </rPh>
    <rPh sb="2" eb="5">
      <t>ショウボウショ</t>
    </rPh>
    <rPh sb="7" eb="9">
      <t>テンケン</t>
    </rPh>
    <rPh sb="9" eb="11">
      <t>ケッカ</t>
    </rPh>
    <rPh sb="12" eb="14">
      <t>ホウコク</t>
    </rPh>
    <rPh sb="14" eb="15">
      <t>ショ</t>
    </rPh>
    <rPh sb="16" eb="18">
      <t>テイシュツ</t>
    </rPh>
    <rPh sb="18" eb="21">
      <t>ネンガッピ</t>
    </rPh>
    <phoneticPr fontId="5"/>
  </si>
  <si>
    <t>②　入所者の病状の急変が生じた場合その他必要な場合のための、</t>
    <phoneticPr fontId="5"/>
  </si>
  <si>
    <t>　医師との連携方法その他の緊急時等における対応方法について</t>
    <phoneticPr fontId="5"/>
  </si>
  <si>
    <t>　[　あらかじめ定めている　・　定めていない　］</t>
    <phoneticPr fontId="5"/>
  </si>
  <si>
    <t>①　緊急時等における対応方法の定め　</t>
    <rPh sb="2" eb="5">
      <t>キンキュウジ</t>
    </rPh>
    <rPh sb="5" eb="6">
      <t>ナド</t>
    </rPh>
    <rPh sb="10" eb="12">
      <t>タイオウ</t>
    </rPh>
    <rPh sb="12" eb="14">
      <t>ホウホウ</t>
    </rPh>
    <rPh sb="15" eb="16">
      <t>サダ</t>
    </rPh>
    <phoneticPr fontId="5"/>
  </si>
  <si>
    <t>イ　運営状況・内容</t>
    <rPh sb="2" eb="4">
      <t>ウンエイ</t>
    </rPh>
    <rPh sb="4" eb="6">
      <t>ジョウキョウ</t>
    </rPh>
    <rPh sb="7" eb="9">
      <t>ナイヨウ</t>
    </rPh>
    <phoneticPr fontId="5"/>
  </si>
  <si>
    <t>　　　（整備時期：　　年　　月）</t>
    <phoneticPr fontId="5"/>
  </si>
  <si>
    <t>　月　　日、　　月　　日、　　月　　日、
　月　　日、　　月　　日、　　月　　日、
　月　　日、　　月　　日、　　月　　日、
月　　日、　　月　　日、　　月　　日</t>
    <phoneticPr fontId="5"/>
  </si>
  <si>
    <t>　　　　ア　他の委員会とは独立した委員会設置の有無［　有　・　無　］（設置時期：　　年　　月）</t>
    <phoneticPr fontId="5"/>
  </si>
  <si>
    <t>(4) 消防計画及び防火管理者の届出状況</t>
    <phoneticPr fontId="5"/>
  </si>
  <si>
    <t>(3) 防災設備等の状況</t>
    <phoneticPr fontId="5"/>
  </si>
  <si>
    <t>(6) 緊急時連絡網等の整備状況</t>
    <phoneticPr fontId="5"/>
  </si>
  <si>
    <t>　　②　身体拘束等の適正化のための指針の整備状況　[　指針有　・　指針無　］</t>
    <phoneticPr fontId="5"/>
  </si>
  <si>
    <t>　　③　身体拘束等の適正化を検討するための委員会及び職員研修の状況</t>
    <phoneticPr fontId="5"/>
  </si>
  <si>
    <t>　　④</t>
    <phoneticPr fontId="5"/>
  </si>
  <si>
    <t>　（１）運営規程の整備状況　　［※　特養のみ記入］</t>
    <rPh sb="4" eb="6">
      <t>ウンエイ</t>
    </rPh>
    <rPh sb="6" eb="8">
      <t>キテイ</t>
    </rPh>
    <rPh sb="9" eb="11">
      <t>セイビ</t>
    </rPh>
    <rPh sb="11" eb="13">
      <t>ジョウキョウ</t>
    </rPh>
    <phoneticPr fontId="5"/>
  </si>
  <si>
    <t>[　運営規程に有　・　運営規程に無　］</t>
    <rPh sb="4" eb="6">
      <t>キテイ</t>
    </rPh>
    <rPh sb="13" eb="15">
      <t>キテイ</t>
    </rPh>
    <phoneticPr fontId="5"/>
  </si>
  <si>
    <t>入所者が日常生活を営むのに必要な行政機関等に対する手続の代行</t>
    <phoneticPr fontId="5"/>
  </si>
  <si>
    <t>入院期間中の取扱い</t>
    <phoneticPr fontId="5"/>
  </si>
  <si>
    <t>退院後の取扱い</t>
    <phoneticPr fontId="5"/>
  </si>
  <si>
    <t>（３）　職員のハラスメント対策</t>
    <rPh sb="4" eb="6">
      <t>ショクイン</t>
    </rPh>
    <rPh sb="13" eb="15">
      <t>タイサク</t>
    </rPh>
    <phoneticPr fontId="5"/>
  </si>
  <si>
    <t>　</t>
    <phoneticPr fontId="5"/>
  </si>
  <si>
    <t>（注）ハラスメントとは、職場において行われる性的な言動又は優越的な関係を背景とした言動であって</t>
    <rPh sb="1" eb="2">
      <t>チュウ</t>
    </rPh>
    <phoneticPr fontId="5"/>
  </si>
  <si>
    <t>　　業務上必要かつ相当な範囲を超えたものにより職員の就業環境が害されることを指します。</t>
    <rPh sb="38" eb="39">
      <t>サ</t>
    </rPh>
    <phoneticPr fontId="5"/>
  </si>
  <si>
    <r>
      <t xml:space="preserve"> </t>
    </r>
    <r>
      <rPr>
        <sz val="9"/>
        <rFont val="ＭＳ 明朝"/>
        <family val="1"/>
        <charset val="128"/>
      </rPr>
      <t>② 上記「ア」とは別に、認知症老人に対して特別の対策を行っている場合は、その方針や取組方法等</t>
    </r>
    <rPh sb="13" eb="15">
      <t>ニンチ</t>
    </rPh>
    <rPh sb="15" eb="16">
      <t>ショウ</t>
    </rPh>
    <rPh sb="42" eb="44">
      <t>トリクミ</t>
    </rPh>
    <rPh sb="44" eb="47">
      <t>ホウホウトウ</t>
    </rPh>
    <phoneticPr fontId="5"/>
  </si>
  <si>
    <r>
      <t xml:space="preserve"> 　について、</t>
    </r>
    <r>
      <rPr>
        <sz val="9"/>
        <rFont val="ＭＳ 明朝"/>
        <family val="1"/>
        <charset val="128"/>
      </rPr>
      <t>上記アの②、③に準じて以下に記載すること。</t>
    </r>
    <phoneticPr fontId="5"/>
  </si>
  <si>
    <t>　　　　　　</t>
    <phoneticPr fontId="5"/>
  </si>
  <si>
    <t>5 月</t>
    <phoneticPr fontId="5"/>
  </si>
  <si>
    <t>※　監査指導課から問い合わせる場合の担当者名も記入してください。</t>
    <rPh sb="2" eb="4">
      <t>カンサ</t>
    </rPh>
    <rPh sb="4" eb="6">
      <t>シドウ</t>
    </rPh>
    <rPh sb="6" eb="7">
      <t>カ</t>
    </rPh>
    <rPh sb="9" eb="10">
      <t>ト</t>
    </rPh>
    <rPh sb="11" eb="12">
      <t>ア</t>
    </rPh>
    <rPh sb="15" eb="17">
      <t>バアイ</t>
    </rPh>
    <rPh sb="18" eb="21">
      <t>タントウシャ</t>
    </rPh>
    <rPh sb="21" eb="22">
      <t>ナ</t>
    </rPh>
    <rPh sb="23" eb="25">
      <t>キニュウ</t>
    </rPh>
    <phoneticPr fontId="5"/>
  </si>
  <si>
    <t>委託金額（年額）</t>
    <rPh sb="0" eb="2">
      <t>イタク</t>
    </rPh>
    <rPh sb="2" eb="4">
      <t>キンガク</t>
    </rPh>
    <rPh sb="5" eb="7">
      <t>ネンガク</t>
    </rPh>
    <phoneticPr fontId="5"/>
  </si>
  <si>
    <t>事前提出資料の提出前に「施設確認欄」にチェックを行い、提出漏れがないか確認をお願いします。</t>
    <rPh sb="0" eb="2">
      <t>ジゼン</t>
    </rPh>
    <rPh sb="2" eb="4">
      <t>テイシュツ</t>
    </rPh>
    <rPh sb="4" eb="6">
      <t>シリョウ</t>
    </rPh>
    <rPh sb="7" eb="9">
      <t>テイシュツ</t>
    </rPh>
    <rPh sb="9" eb="10">
      <t>マエ</t>
    </rPh>
    <rPh sb="12" eb="14">
      <t>シセツ</t>
    </rPh>
    <rPh sb="14" eb="16">
      <t>カクニン</t>
    </rPh>
    <rPh sb="16" eb="17">
      <t>ラン</t>
    </rPh>
    <rPh sb="24" eb="25">
      <t>オコナ</t>
    </rPh>
    <rPh sb="27" eb="29">
      <t>テイシュツ</t>
    </rPh>
    <rPh sb="29" eb="30">
      <t>モ</t>
    </rPh>
    <rPh sb="35" eb="37">
      <t>カクニン</t>
    </rPh>
    <rPh sb="39" eb="40">
      <t>ネガ</t>
    </rPh>
    <phoneticPr fontId="43"/>
  </si>
  <si>
    <r>
      <t xml:space="preserve"> </t>
    </r>
    <r>
      <rPr>
        <sz val="9"/>
        <rFont val="ＭＳ 明朝"/>
        <family val="1"/>
        <charset val="128"/>
      </rPr>
      <t>① 職員のハラスメント対策における基本方針について</t>
    </r>
    <rPh sb="3" eb="5">
      <t>ショクイン</t>
    </rPh>
    <rPh sb="12" eb="14">
      <t>タイサク</t>
    </rPh>
    <phoneticPr fontId="5"/>
  </si>
  <si>
    <r>
      <t xml:space="preserve"> </t>
    </r>
    <r>
      <rPr>
        <sz val="9"/>
        <rFont val="ＭＳ 明朝"/>
        <family val="1"/>
        <charset val="128"/>
      </rPr>
      <t>② 具体的な取組方法</t>
    </r>
    <rPh sb="3" eb="6">
      <t>グタイテキ</t>
    </rPh>
    <rPh sb="7" eb="9">
      <t>トリク</t>
    </rPh>
    <rPh sb="9" eb="11">
      <t>ホウホウ</t>
    </rPh>
    <phoneticPr fontId="5"/>
  </si>
  <si>
    <t>　　①　入所者の身体拘束の状況</t>
    <phoneticPr fontId="5"/>
  </si>
  <si>
    <t>職名　　　　　　　　</t>
    <phoneticPr fontId="5"/>
  </si>
  <si>
    <t>職名　　　　　　　</t>
    <phoneticPr fontId="5"/>
  </si>
  <si>
    <t>職名　　　　　　　　　</t>
    <rPh sb="0" eb="2">
      <t>ショクメイ</t>
    </rPh>
    <phoneticPr fontId="5"/>
  </si>
  <si>
    <t>氏名　　　　　　　　　　　　　</t>
    <rPh sb="0" eb="2">
      <t>シメイ</t>
    </rPh>
    <phoneticPr fontId="5"/>
  </si>
  <si>
    <t xml:space="preserve">
（ 公営 ・ 私営 ）</t>
    <phoneticPr fontId="5"/>
  </si>
  <si>
    <t xml:space="preserve">
（ 公営 ・ 私営 ）</t>
    <phoneticPr fontId="5"/>
  </si>
  <si>
    <t>３　職員の勤務状況　……………………………………………………………　　　５</t>
    <phoneticPr fontId="5"/>
  </si>
  <si>
    <t>　</t>
    <phoneticPr fontId="5"/>
  </si>
  <si>
    <r>
      <t>　（２）　職員の状況表</t>
    </r>
    <r>
      <rPr>
        <b/>
        <u/>
        <sz val="10"/>
        <rFont val="ＭＳ 明朝"/>
        <family val="1"/>
        <charset val="128"/>
      </rPr>
      <t>（注：全施設記載し、職種順に記載すること）</t>
    </r>
    <rPh sb="10" eb="11">
      <t>ヒョウ</t>
    </rPh>
    <rPh sb="12" eb="13">
      <t>チュウ</t>
    </rPh>
    <rPh sb="14" eb="15">
      <t>ゼン</t>
    </rPh>
    <rPh sb="15" eb="17">
      <t>シセツ</t>
    </rPh>
    <rPh sb="17" eb="19">
      <t>キサイ</t>
    </rPh>
    <rPh sb="21" eb="23">
      <t>ショクシュ</t>
    </rPh>
    <rPh sb="23" eb="24">
      <t>ジュン</t>
    </rPh>
    <rPh sb="25" eb="27">
      <t>キサイ</t>
    </rPh>
    <phoneticPr fontId="5"/>
  </si>
  <si>
    <t xml:space="preserve"> </t>
    <phoneticPr fontId="55"/>
  </si>
  <si>
    <t>　</t>
    <phoneticPr fontId="5"/>
  </si>
  <si>
    <t>　</t>
    <phoneticPr fontId="5"/>
  </si>
  <si>
    <t xml:space="preserve"> </t>
    <phoneticPr fontId="5"/>
  </si>
  <si>
    <t xml:space="preserve"> </t>
    <phoneticPr fontId="5"/>
  </si>
  <si>
    <t>ウ</t>
    <phoneticPr fontId="5"/>
  </si>
  <si>
    <t>　</t>
    <phoneticPr fontId="5"/>
  </si>
  <si>
    <t>　</t>
    <phoneticPr fontId="5"/>
  </si>
  <si>
    <t>４　施設職員の研修状況等　……………………………………………………　　　６</t>
    <phoneticPr fontId="5"/>
  </si>
  <si>
    <t>５　健康管理・衛生管理の実施状況　…………………………………………　　　９　</t>
    <phoneticPr fontId="5"/>
  </si>
  <si>
    <r>
      <rPr>
        <b/>
        <u/>
        <sz val="12"/>
        <rFont val="ＭＳ 明朝"/>
        <family val="1"/>
        <charset val="128"/>
      </rPr>
      <t>Ｎｏ．</t>
    </r>
    <r>
      <rPr>
        <b/>
        <sz val="12"/>
        <rFont val="ＭＳ 明朝"/>
        <family val="1"/>
        <charset val="128"/>
      </rPr>
      <t xml:space="preserve">
職　　種</t>
    </r>
    <rPh sb="5" eb="6">
      <t>ショク</t>
    </rPh>
    <rPh sb="8" eb="9">
      <t>シュ</t>
    </rPh>
    <phoneticPr fontId="5"/>
  </si>
  <si>
    <t>５　　健康管理・衛生管理の実施状況</t>
    <rPh sb="3" eb="5">
      <t>ケンコウ</t>
    </rPh>
    <rPh sb="5" eb="7">
      <t>カンリ</t>
    </rPh>
    <rPh sb="8" eb="10">
      <t>エイセイ</t>
    </rPh>
    <rPh sb="10" eb="12">
      <t>カンリ</t>
    </rPh>
    <phoneticPr fontId="5"/>
  </si>
  <si>
    <t>６　苦情解決体制の整備の状況(監査実施予定日の前々月の初日現在)</t>
    <rPh sb="15" eb="17">
      <t>カンサ</t>
    </rPh>
    <rPh sb="17" eb="19">
      <t>ジッシ</t>
    </rPh>
    <rPh sb="19" eb="21">
      <t>ヨテイ</t>
    </rPh>
    <rPh sb="21" eb="22">
      <t>ヒ</t>
    </rPh>
    <rPh sb="23" eb="24">
      <t>ゼン</t>
    </rPh>
    <rPh sb="25" eb="26">
      <t>ヅキ</t>
    </rPh>
    <rPh sb="27" eb="29">
      <t>ショニチ</t>
    </rPh>
    <rPh sb="29" eb="31">
      <t>ゲンザイ</t>
    </rPh>
    <phoneticPr fontId="5"/>
  </si>
  <si>
    <t>７　災害事故防止対策</t>
    <phoneticPr fontId="5"/>
  </si>
  <si>
    <t>管理規程・運営規程</t>
    <rPh sb="0" eb="4">
      <t>カンリキテイ</t>
    </rPh>
    <rPh sb="5" eb="9">
      <t>ウンエイキテイ</t>
    </rPh>
    <phoneticPr fontId="5"/>
  </si>
  <si>
    <t>防災管理規程</t>
    <rPh sb="0" eb="2">
      <t>ボウサイ</t>
    </rPh>
    <rPh sb="2" eb="4">
      <t>カンリ</t>
    </rPh>
    <rPh sb="4" eb="6">
      <t>キテイ</t>
    </rPh>
    <phoneticPr fontId="5"/>
  </si>
  <si>
    <t>業務表（勤務割表）…資料5ページ</t>
    <rPh sb="0" eb="2">
      <t>ギョウム</t>
    </rPh>
    <rPh sb="2" eb="3">
      <t>ヒョウ</t>
    </rPh>
    <rPh sb="4" eb="6">
      <t>キンム</t>
    </rPh>
    <rPh sb="6" eb="7">
      <t>ワリ</t>
    </rPh>
    <rPh sb="7" eb="8">
      <t>ヒョウ</t>
    </rPh>
    <rPh sb="10" eb="12">
      <t>シリョウ</t>
    </rPh>
    <phoneticPr fontId="43"/>
  </si>
  <si>
    <t>管理規程・運営規程など施設の基準にあたる規程</t>
    <phoneticPr fontId="3"/>
  </si>
  <si>
    <t>就業規則</t>
    <rPh sb="0" eb="4">
      <t>シュウギョウキソク</t>
    </rPh>
    <phoneticPr fontId="43"/>
  </si>
  <si>
    <t>Ⅱ．規程類　　　（注）前回監査から改正があった場合に提出してください。</t>
    <rPh sb="2" eb="4">
      <t>キテイ</t>
    </rPh>
    <rPh sb="4" eb="5">
      <t>ルイ</t>
    </rPh>
    <rPh sb="9" eb="10">
      <t>チュウ</t>
    </rPh>
    <rPh sb="11" eb="13">
      <t>ゼンカイ</t>
    </rPh>
    <rPh sb="13" eb="15">
      <t>カンサ</t>
    </rPh>
    <rPh sb="17" eb="19">
      <t>カイセイ</t>
    </rPh>
    <rPh sb="23" eb="25">
      <t>バアイ</t>
    </rPh>
    <rPh sb="26" eb="28">
      <t>テイシュツ</t>
    </rPh>
    <phoneticPr fontId="43"/>
  </si>
  <si>
    <t>-4-</t>
    <phoneticPr fontId="8"/>
  </si>
  <si>
    <t xml:space="preserve"> </t>
    <phoneticPr fontId="5"/>
  </si>
  <si>
    <t xml:space="preserve"> 3　入所者処遇関係</t>
    <rPh sb="3" eb="6">
      <t>ニュウショシャ</t>
    </rPh>
    <rPh sb="6" eb="8">
      <t>ショグウ</t>
    </rPh>
    <rPh sb="8" eb="10">
      <t>カンケイ</t>
    </rPh>
    <phoneticPr fontId="5"/>
  </si>
  <si>
    <t xml:space="preserve"> 4　諸規程その他</t>
    <rPh sb="3" eb="4">
      <t>ショ</t>
    </rPh>
    <rPh sb="4" eb="6">
      <t>キテイ</t>
    </rPh>
    <rPh sb="6" eb="9">
      <t>ソノタ</t>
    </rPh>
    <phoneticPr fontId="5"/>
  </si>
  <si>
    <t>監査指導課
使用欄</t>
    <rPh sb="0" eb="2">
      <t>カンサ</t>
    </rPh>
    <rPh sb="2" eb="4">
      <t>シドウ</t>
    </rPh>
    <rPh sb="4" eb="5">
      <t>カ</t>
    </rPh>
    <rPh sb="6" eb="8">
      <t>シヨウ</t>
    </rPh>
    <rPh sb="8" eb="9">
      <t>ラン</t>
    </rPh>
    <phoneticPr fontId="43"/>
  </si>
  <si>
    <t>　(2) 「感染症対策委員会」及び職員研修の状況</t>
    <rPh sb="6" eb="9">
      <t>カンセンショウ</t>
    </rPh>
    <rPh sb="9" eb="11">
      <t>タイサク</t>
    </rPh>
    <rPh sb="11" eb="14">
      <t>イインカイ</t>
    </rPh>
    <rPh sb="15" eb="17">
      <t>オ</t>
    </rPh>
    <rPh sb="17" eb="19">
      <t>ショクイン</t>
    </rPh>
    <rPh sb="19" eb="21">
      <t>ケンシュウ</t>
    </rPh>
    <rPh sb="22" eb="24">
      <t>ジョウキョウ</t>
    </rPh>
    <phoneticPr fontId="5"/>
  </si>
  <si>
    <t>（９）非常食の備蓄の有無　 （　有 〔　 　 日分〕 ・ 　無　）</t>
    <rPh sb="7" eb="9">
      <t>ビチク</t>
    </rPh>
    <phoneticPr fontId="5"/>
  </si>
  <si>
    <t>（１０）管理宿直の状況［※特別養護老人ホームのみ記載すること］</t>
    <phoneticPr fontId="5"/>
  </si>
  <si>
    <t>８　　入所者預り金等の状況</t>
    <phoneticPr fontId="5"/>
  </si>
  <si>
    <t>９　入所者の処遇等の状況</t>
    <phoneticPr fontId="5"/>
  </si>
  <si>
    <t>（３）　入所者の日常生活状況</t>
    <phoneticPr fontId="5"/>
  </si>
  <si>
    <t>（４）　介護報酬以外の入所者からの徴収金（日用品費等）［※　特養及び特定施設のみ記入］</t>
    <rPh sb="32" eb="34">
      <t>オ</t>
    </rPh>
    <rPh sb="34" eb="36">
      <t>トクテイ</t>
    </rPh>
    <rPh sb="36" eb="38">
      <t>シセツ</t>
    </rPh>
    <phoneticPr fontId="5"/>
  </si>
  <si>
    <t>②　事故発生防止のための安全対策担当者　　</t>
    <rPh sb="2" eb="8">
      <t>ジコハッセイボウシ</t>
    </rPh>
    <rPh sb="12" eb="16">
      <t>アンゼンタイサク</t>
    </rPh>
    <rPh sb="16" eb="19">
      <t>タントウシャ</t>
    </rPh>
    <phoneticPr fontId="5"/>
  </si>
  <si>
    <t>③　「事故防止検討委員会」及び職員研修の状況</t>
    <rPh sb="3" eb="5">
      <t>ジコ</t>
    </rPh>
    <rPh sb="5" eb="7">
      <t>ボウシ</t>
    </rPh>
    <rPh sb="7" eb="9">
      <t>ケントウ</t>
    </rPh>
    <rPh sb="9" eb="12">
      <t>イインカイ</t>
    </rPh>
    <rPh sb="13" eb="15">
      <t>オ</t>
    </rPh>
    <rPh sb="15" eb="17">
      <t>ショクイン</t>
    </rPh>
    <rPh sb="17" eb="19">
      <t>ケンシュウ</t>
    </rPh>
    <rPh sb="20" eb="22">
      <t>ジョウキョウ</t>
    </rPh>
    <phoneticPr fontId="5"/>
  </si>
  <si>
    <t>　（８）　入所者の身体拘束の状況等</t>
    <rPh sb="5" eb="8">
      <t>ニュウショシャ</t>
    </rPh>
    <rPh sb="14" eb="16">
      <t>ジョウキョウ</t>
    </rPh>
    <rPh sb="16" eb="17">
      <t>ナド</t>
    </rPh>
    <phoneticPr fontId="5"/>
  </si>
  <si>
    <t>　（９）社会生活上の便宜の供与等</t>
    <phoneticPr fontId="5"/>
  </si>
  <si>
    <t>　（１０）入所者の入院期間中・退院後の取扱い　［※　特養のみ記入］</t>
    <phoneticPr fontId="5"/>
  </si>
  <si>
    <t>１１　　医師等の状況</t>
    <phoneticPr fontId="5"/>
  </si>
  <si>
    <t>１２　　入所者の医療管理等の状況</t>
    <phoneticPr fontId="5"/>
  </si>
  <si>
    <t>１３</t>
    <phoneticPr fontId="5"/>
  </si>
  <si>
    <t>１０　入浴の実施状況</t>
    <rPh sb="3" eb="5">
      <t>ニュウヨク</t>
    </rPh>
    <rPh sb="6" eb="10">
      <t>ジッシジョウキョウ</t>
    </rPh>
    <phoneticPr fontId="5"/>
  </si>
  <si>
    <t>　（１）　入浴日における入浴等者数（入院・外泊等を除く）の状況</t>
    <rPh sb="14" eb="15">
      <t>ナド</t>
    </rPh>
    <rPh sb="15" eb="16">
      <t>シャ</t>
    </rPh>
    <rPh sb="16" eb="17">
      <t>スウ</t>
    </rPh>
    <rPh sb="18" eb="20">
      <t>ニュウイン</t>
    </rPh>
    <rPh sb="21" eb="23">
      <t>ガイハク</t>
    </rPh>
    <rPh sb="23" eb="24">
      <t>ナド</t>
    </rPh>
    <rPh sb="25" eb="26">
      <t>ノゾ</t>
    </rPh>
    <phoneticPr fontId="5"/>
  </si>
  <si>
    <t>　（２）　入浴日に入浴できない者の取り扱い</t>
    <phoneticPr fontId="5"/>
  </si>
  <si>
    <t>　（３）　入浴記録の有無　（　有　・　無　）</t>
    <phoneticPr fontId="5"/>
  </si>
  <si>
    <t>（５）  施設の状況</t>
    <phoneticPr fontId="5"/>
  </si>
  <si>
    <t>-16-</t>
    <phoneticPr fontId="8"/>
  </si>
  <si>
    <t>-17-</t>
    <phoneticPr fontId="8"/>
  </si>
  <si>
    <t>１　施設の概況　…………………………………………………………………　　　１</t>
    <phoneticPr fontId="5"/>
  </si>
  <si>
    <t>６　苦情解決体制の整備の状況…………………………………………………　　１０</t>
    <phoneticPr fontId="5"/>
  </si>
  <si>
    <t>７　災害事故防止対策　…………………………………………………………　　１１</t>
    <phoneticPr fontId="5"/>
  </si>
  <si>
    <t>８　入所者預り金等の状況　……………………………………………………　　１３</t>
    <phoneticPr fontId="5"/>
  </si>
  <si>
    <t>９　入所者の処遇等の状況　……………………………………………………　　１５</t>
    <rPh sb="2" eb="5">
      <t>ニュウショシャ</t>
    </rPh>
    <rPh sb="6" eb="8">
      <t>ショグウ</t>
    </rPh>
    <rPh sb="8" eb="9">
      <t>ナド</t>
    </rPh>
    <rPh sb="10" eb="12">
      <t>ジョウキョウ</t>
    </rPh>
    <phoneticPr fontId="5"/>
  </si>
  <si>
    <t>１０　入浴の実施状況……………………………………………………………　　２２</t>
    <rPh sb="3" eb="5">
      <t>ニュウヨク</t>
    </rPh>
    <rPh sb="6" eb="10">
      <t>ジッシジョウキョウ</t>
    </rPh>
    <phoneticPr fontId="5"/>
  </si>
  <si>
    <t>１１　医師等の状況　……………………………………………………………　　２３</t>
    <rPh sb="3" eb="5">
      <t>イシ</t>
    </rPh>
    <rPh sb="5" eb="6">
      <t>ナド</t>
    </rPh>
    <rPh sb="7" eb="9">
      <t>ジョウキョウ</t>
    </rPh>
    <phoneticPr fontId="5"/>
  </si>
  <si>
    <t>１２　入所者の医療管理等の状況………………………………………………　　２４</t>
    <rPh sb="3" eb="6">
      <t>ニュウショシャ</t>
    </rPh>
    <rPh sb="7" eb="9">
      <t>イリョウ</t>
    </rPh>
    <rPh sb="9" eb="11">
      <t>カンリ</t>
    </rPh>
    <rPh sb="11" eb="12">
      <t>ナド</t>
    </rPh>
    <rPh sb="13" eb="15">
      <t>ジョウキョウ</t>
    </rPh>
    <phoneticPr fontId="5"/>
  </si>
  <si>
    <t>１３　諸帳簿の整備状況　………………………………………………………　　２５</t>
    <phoneticPr fontId="5"/>
  </si>
  <si>
    <t>チ</t>
    <phoneticPr fontId="5"/>
  </si>
  <si>
    <t>ツ</t>
    <phoneticPr fontId="5"/>
  </si>
  <si>
    <t>4</t>
    <phoneticPr fontId="8"/>
  </si>
  <si>
    <t>　（３）　建物の構造</t>
    <rPh sb="5" eb="7">
      <t>タテモノ</t>
    </rPh>
    <rPh sb="8" eb="10">
      <t>コウゾウ</t>
    </rPh>
    <phoneticPr fontId="5"/>
  </si>
  <si>
    <t>　（４）　居室の状況</t>
    <rPh sb="5" eb="7">
      <t>キョシツ</t>
    </rPh>
    <rPh sb="8" eb="10">
      <t>ジョウキョウ</t>
    </rPh>
    <phoneticPr fontId="5"/>
  </si>
  <si>
    <t>（標準様式1）</t>
    <rPh sb="1" eb="3">
      <t>ヒョウジュン</t>
    </rPh>
    <rPh sb="3" eb="5">
      <t>ヨウシキ</t>
    </rPh>
    <phoneticPr fontId="5"/>
  </si>
  <si>
    <t>従業者の勤務の体制及び勤務形態一覧表　</t>
  </si>
  <si>
    <t>サービス種別（</t>
    <rPh sb="4" eb="6">
      <t>シュベツ</t>
    </rPh>
    <phoneticPr fontId="55"/>
  </si>
  <si>
    <t>指定介護老人福祉施設（従来型）</t>
    <rPh sb="0" eb="2">
      <t>シテイ</t>
    </rPh>
    <rPh sb="2" eb="4">
      <t>カイゴ</t>
    </rPh>
    <rPh sb="4" eb="6">
      <t>ロウジン</t>
    </rPh>
    <rPh sb="6" eb="8">
      <t>フクシ</t>
    </rPh>
    <rPh sb="8" eb="10">
      <t>シセツ</t>
    </rPh>
    <rPh sb="11" eb="13">
      <t>ジュウライ</t>
    </rPh>
    <rPh sb="13" eb="14">
      <t>ガタ</t>
    </rPh>
    <phoneticPr fontId="55"/>
  </si>
  <si>
    <t>）</t>
    <phoneticPr fontId="55"/>
  </si>
  <si>
    <t>令和</t>
    <rPh sb="0" eb="2">
      <t>レイワ</t>
    </rPh>
    <phoneticPr fontId="55"/>
  </si>
  <si>
    <t>(</t>
    <phoneticPr fontId="55"/>
  </si>
  <si>
    <t>)</t>
    <phoneticPr fontId="55"/>
  </si>
  <si>
    <t>年</t>
    <rPh sb="0" eb="1">
      <t>ネン</t>
    </rPh>
    <phoneticPr fontId="55"/>
  </si>
  <si>
    <t>月</t>
    <rPh sb="0" eb="1">
      <t>ゲツ</t>
    </rPh>
    <phoneticPr fontId="55"/>
  </si>
  <si>
    <t>事業所名（</t>
    <rPh sb="0" eb="3">
      <t>ジギョウショ</t>
    </rPh>
    <rPh sb="3" eb="4">
      <t>メイ</t>
    </rPh>
    <phoneticPr fontId="55"/>
  </si>
  <si>
    <t>○○○○</t>
    <phoneticPr fontId="55"/>
  </si>
  <si>
    <t>(1)</t>
    <phoneticPr fontId="55"/>
  </si>
  <si>
    <t>４週</t>
  </si>
  <si>
    <t>(2)</t>
    <phoneticPr fontId="55"/>
  </si>
  <si>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</si>
  <si>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55"/>
  </si>
  <si>
    <t>時間/週</t>
    <rPh sb="0" eb="2">
      <t>ジカン</t>
    </rPh>
    <rPh sb="3" eb="4">
      <t>シュウ</t>
    </rPh>
    <phoneticPr fontId="55"/>
  </si>
  <si>
    <t>時間/月</t>
    <rPh sb="0" eb="2">
      <t>ジカン</t>
    </rPh>
    <rPh sb="3" eb="4">
      <t>ツキ</t>
    </rPh>
    <phoneticPr fontId="55"/>
  </si>
  <si>
    <t>当月の日数</t>
    <rPh sb="0" eb="2">
      <t>トウゲツ</t>
    </rPh>
    <rPh sb="3" eb="5">
      <t>ニッスウ</t>
    </rPh>
    <phoneticPr fontId="55"/>
  </si>
  <si>
    <t>日</t>
    <rPh sb="0" eb="1">
      <t>ニチ</t>
    </rPh>
    <phoneticPr fontId="55"/>
  </si>
  <si>
    <t>(4) 入所者数（利用者数）</t>
    <rPh sb="4" eb="7">
      <t>ニュウショシャ</t>
    </rPh>
    <rPh sb="7" eb="8">
      <t>スウ</t>
    </rPh>
    <rPh sb="9" eb="12">
      <t>リヨウシャ</t>
    </rPh>
    <rPh sb="12" eb="13">
      <t>スウ</t>
    </rPh>
    <phoneticPr fontId="55"/>
  </si>
  <si>
    <t>（前年度の平均値または推定数）</t>
    <rPh sb="1" eb="4">
      <t>ゼンネンド</t>
    </rPh>
    <rPh sb="5" eb="8">
      <t>ヘイキンチ</t>
    </rPh>
    <rPh sb="11" eb="14">
      <t>スイテイスウ</t>
    </rPh>
    <phoneticPr fontId="55"/>
  </si>
  <si>
    <t>人</t>
    <rPh sb="0" eb="1">
      <t>ニン</t>
    </rPh>
    <phoneticPr fontId="55"/>
  </si>
  <si>
    <t>No</t>
    <phoneticPr fontId="55"/>
  </si>
  <si>
    <t>(5) 
職種</t>
    <phoneticPr fontId="5"/>
  </si>
  <si>
    <t>(6)
勤務
形態</t>
    <phoneticPr fontId="5"/>
  </si>
  <si>
    <t>(7) 資格</t>
    <rPh sb="4" eb="6">
      <t>シカク</t>
    </rPh>
    <phoneticPr fontId="55"/>
  </si>
  <si>
    <t>(8) 氏　名</t>
    <phoneticPr fontId="5"/>
  </si>
  <si>
    <t>(9)</t>
    <phoneticPr fontId="55"/>
  </si>
  <si>
    <r>
      <t xml:space="preserve">(11)
</t>
    </r>
    <r>
      <rPr>
        <sz val="11"/>
        <rFont val="HGSｺﾞｼｯｸM"/>
        <family val="3"/>
        <charset val="128"/>
      </rPr>
      <t>週平均
勤務時間数</t>
    </r>
    <rPh sb="6" eb="8">
      <t>ヘイキン</t>
    </rPh>
    <rPh sb="9" eb="11">
      <t>キンム</t>
    </rPh>
    <rPh sb="11" eb="13">
      <t>ジカン</t>
    </rPh>
    <rPh sb="13" eb="14">
      <t>スウ</t>
    </rPh>
    <phoneticPr fontId="5"/>
  </si>
  <si>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</si>
  <si>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t>1週目</t>
    <rPh sb="1" eb="2">
      <t>シュウ</t>
    </rPh>
    <rPh sb="2" eb="3">
      <t>メ</t>
    </rPh>
    <phoneticPr fontId="55"/>
  </si>
  <si>
    <t>2週目</t>
    <rPh sb="1" eb="2">
      <t>シュウ</t>
    </rPh>
    <rPh sb="2" eb="3">
      <t>メ</t>
    </rPh>
    <phoneticPr fontId="55"/>
  </si>
  <si>
    <t>3週目</t>
    <rPh sb="1" eb="2">
      <t>シュウ</t>
    </rPh>
    <rPh sb="2" eb="3">
      <t>メ</t>
    </rPh>
    <phoneticPr fontId="55"/>
  </si>
  <si>
    <t>4週目</t>
    <rPh sb="1" eb="2">
      <t>シュウ</t>
    </rPh>
    <rPh sb="2" eb="3">
      <t>メ</t>
    </rPh>
    <phoneticPr fontId="55"/>
  </si>
  <si>
    <t>5週目</t>
    <rPh sb="1" eb="2">
      <t>シュウ</t>
    </rPh>
    <rPh sb="2" eb="3">
      <t>メ</t>
    </rPh>
    <phoneticPr fontId="55"/>
  </si>
  <si>
    <t>シフト記号</t>
    <rPh sb="3" eb="5">
      <t>キゴウ</t>
    </rPh>
    <phoneticPr fontId="72"/>
  </si>
  <si>
    <t>勤務時間数</t>
    <rPh sb="0" eb="2">
      <t>キンム</t>
    </rPh>
    <rPh sb="2" eb="5">
      <t>ジカンスウ</t>
    </rPh>
    <phoneticPr fontId="55"/>
  </si>
  <si>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55"/>
  </si>
  <si>
    <t>①看護職員</t>
    <rPh sb="1" eb="3">
      <t>カンゴ</t>
    </rPh>
    <rPh sb="3" eb="5">
      <t>ショクイン</t>
    </rPh>
    <phoneticPr fontId="55"/>
  </si>
  <si>
    <t>②介護職員</t>
    <rPh sb="1" eb="3">
      <t>カイゴ</t>
    </rPh>
    <rPh sb="3" eb="5">
      <t>ショクイン</t>
    </rPh>
    <phoneticPr fontId="55"/>
  </si>
  <si>
    <t>③看護職員と介護職員の合計</t>
    <rPh sb="1" eb="3">
      <t>カンゴ</t>
    </rPh>
    <rPh sb="3" eb="5">
      <t>ショクイン</t>
    </rPh>
    <rPh sb="6" eb="8">
      <t>カイゴ</t>
    </rPh>
    <rPh sb="8" eb="10">
      <t>ショクイン</t>
    </rPh>
    <rPh sb="11" eb="13">
      <t>ゴウケイ</t>
    </rPh>
    <phoneticPr fontId="55"/>
  </si>
  <si>
    <t>勤務形態</t>
    <rPh sb="0" eb="2">
      <t>キンム</t>
    </rPh>
    <rPh sb="2" eb="4">
      <t>ケイタイ</t>
    </rPh>
    <phoneticPr fontId="55"/>
  </si>
  <si>
    <t>勤務時間数合計</t>
    <rPh sb="0" eb="2">
      <t>キンム</t>
    </rPh>
    <rPh sb="2" eb="5">
      <t>ジカンスウ</t>
    </rPh>
    <rPh sb="5" eb="7">
      <t>ゴウケイ</t>
    </rPh>
    <phoneticPr fontId="55"/>
  </si>
  <si>
    <t>常勤換算の対象時間数</t>
    <rPh sb="0" eb="2">
      <t>ジョウキン</t>
    </rPh>
    <rPh sb="2" eb="4">
      <t>カンサン</t>
    </rPh>
    <rPh sb="5" eb="7">
      <t>タイショウ</t>
    </rPh>
    <rPh sb="7" eb="9">
      <t>ジカン</t>
    </rPh>
    <rPh sb="9" eb="10">
      <t>スウ</t>
    </rPh>
    <phoneticPr fontId="55"/>
  </si>
  <si>
    <t>常勤換算方法対象外の</t>
    <rPh sb="0" eb="2">
      <t>ジョウキン</t>
    </rPh>
    <rPh sb="2" eb="4">
      <t>カンサン</t>
    </rPh>
    <rPh sb="4" eb="6">
      <t>ホウホウ</t>
    </rPh>
    <rPh sb="6" eb="9">
      <t>タイショウガイ</t>
    </rPh>
    <phoneticPr fontId="55"/>
  </si>
  <si>
    <t>当月合計</t>
    <rPh sb="0" eb="2">
      <t>トウゲツ</t>
    </rPh>
    <rPh sb="2" eb="4">
      <t>ゴウケイ</t>
    </rPh>
    <phoneticPr fontId="55"/>
  </si>
  <si>
    <t>週平均</t>
    <rPh sb="0" eb="3">
      <t>シュウヘイキン</t>
    </rPh>
    <phoneticPr fontId="55"/>
  </si>
  <si>
    <t>常勤の従業者の人数</t>
    <rPh sb="0" eb="2">
      <t>ジョウキン</t>
    </rPh>
    <rPh sb="3" eb="6">
      <t>ジュウギョウシャ</t>
    </rPh>
    <rPh sb="7" eb="9">
      <t>ニンズウ</t>
    </rPh>
    <phoneticPr fontId="55"/>
  </si>
  <si>
    <t>看護職員</t>
    <rPh sb="0" eb="2">
      <t>カンゴ</t>
    </rPh>
    <rPh sb="2" eb="4">
      <t>ショクイン</t>
    </rPh>
    <phoneticPr fontId="55"/>
  </si>
  <si>
    <t>介護職員</t>
    <rPh sb="0" eb="2">
      <t>カイゴ</t>
    </rPh>
    <rPh sb="2" eb="4">
      <t>ショクイン</t>
    </rPh>
    <phoneticPr fontId="55"/>
  </si>
  <si>
    <t>合計</t>
    <rPh sb="0" eb="2">
      <t>ゴウケイ</t>
    </rPh>
    <phoneticPr fontId="55"/>
  </si>
  <si>
    <t>A</t>
    <phoneticPr fontId="55"/>
  </si>
  <si>
    <t>＋</t>
    <phoneticPr fontId="55"/>
  </si>
  <si>
    <t>＝</t>
    <phoneticPr fontId="55"/>
  </si>
  <si>
    <t>B</t>
    <phoneticPr fontId="55"/>
  </si>
  <si>
    <t>C</t>
    <phoneticPr fontId="55"/>
  </si>
  <si>
    <t>-</t>
    <phoneticPr fontId="55"/>
  </si>
  <si>
    <t>D</t>
    <phoneticPr fontId="55"/>
  </si>
  <si>
    <t>（勤務形態の記号）</t>
    <rPh sb="1" eb="3">
      <t>キンム</t>
    </rPh>
    <rPh sb="3" eb="5">
      <t>ケイタイ</t>
    </rPh>
    <rPh sb="6" eb="8">
      <t>キゴウ</t>
    </rPh>
    <phoneticPr fontId="55"/>
  </si>
  <si>
    <t>記号</t>
    <rPh sb="0" eb="2">
      <t>キゴウ</t>
    </rPh>
    <phoneticPr fontId="55"/>
  </si>
  <si>
    <t>区分</t>
    <rPh sb="0" eb="2">
      <t>クブン</t>
    </rPh>
    <phoneticPr fontId="55"/>
  </si>
  <si>
    <t>常勤で専従</t>
    <rPh sb="0" eb="2">
      <t>ジョウキン</t>
    </rPh>
    <rPh sb="3" eb="5">
      <t>センジュウ</t>
    </rPh>
    <phoneticPr fontId="55"/>
  </si>
  <si>
    <t>■ 常勤換算方法による人数</t>
    <rPh sb="2" eb="4">
      <t>ジョウキン</t>
    </rPh>
    <rPh sb="4" eb="6">
      <t>カンサン</t>
    </rPh>
    <rPh sb="6" eb="8">
      <t>ホウホウ</t>
    </rPh>
    <rPh sb="11" eb="13">
      <t>ニンズウ</t>
    </rPh>
    <phoneticPr fontId="55"/>
  </si>
  <si>
    <t>基準：</t>
    <rPh sb="0" eb="2">
      <t>キジュン</t>
    </rPh>
    <phoneticPr fontId="55"/>
  </si>
  <si>
    <t>週</t>
  </si>
  <si>
    <t>常勤で兼務</t>
    <rPh sb="0" eb="2">
      <t>ジョウキン</t>
    </rPh>
    <rPh sb="3" eb="5">
      <t>ケンム</t>
    </rPh>
    <phoneticPr fontId="55"/>
  </si>
  <si>
    <t>常勤換算の</t>
    <rPh sb="0" eb="2">
      <t>ジョウキン</t>
    </rPh>
    <rPh sb="2" eb="4">
      <t>カンサン</t>
    </rPh>
    <phoneticPr fontId="55"/>
  </si>
  <si>
    <t>常勤の従業者が</t>
    <rPh sb="0" eb="2">
      <t>ジョウキン</t>
    </rPh>
    <rPh sb="3" eb="6">
      <t>ジュウギョウシャ</t>
    </rPh>
    <phoneticPr fontId="55"/>
  </si>
  <si>
    <t>非常勤で専従</t>
    <rPh sb="0" eb="3">
      <t>ヒジョウキン</t>
    </rPh>
    <rPh sb="4" eb="6">
      <t>センジュウ</t>
    </rPh>
    <phoneticPr fontId="55"/>
  </si>
  <si>
    <t>常勤換算後の人数</t>
    <rPh sb="0" eb="2">
      <t>ジョウキン</t>
    </rPh>
    <rPh sb="2" eb="4">
      <t>カンサン</t>
    </rPh>
    <rPh sb="4" eb="5">
      <t>ゴ</t>
    </rPh>
    <rPh sb="6" eb="8">
      <t>ニンズウ</t>
    </rPh>
    <phoneticPr fontId="55"/>
  </si>
  <si>
    <t>非常勤で兼務</t>
    <rPh sb="0" eb="3">
      <t>ヒジョウキン</t>
    </rPh>
    <rPh sb="4" eb="6">
      <t>ケンム</t>
    </rPh>
    <phoneticPr fontId="55"/>
  </si>
  <si>
    <t>÷</t>
    <phoneticPr fontId="55"/>
  </si>
  <si>
    <t>（小数点第2位以下切り捨て）</t>
    <rPh sb="1" eb="4">
      <t>ショウスウテン</t>
    </rPh>
    <rPh sb="4" eb="5">
      <t>ダイ</t>
    </rPh>
    <rPh sb="6" eb="7">
      <t>イ</t>
    </rPh>
    <rPh sb="7" eb="9">
      <t>イカ</t>
    </rPh>
    <rPh sb="9" eb="10">
      <t>キ</t>
    </rPh>
    <rPh sb="11" eb="12">
      <t>ス</t>
    </rPh>
    <phoneticPr fontId="55"/>
  </si>
  <si>
    <t>■ 看護職員の常勤換算方法による人数</t>
    <rPh sb="2" eb="4">
      <t>カンゴ</t>
    </rPh>
    <rPh sb="4" eb="6">
      <t>ショクイン</t>
    </rPh>
    <rPh sb="7" eb="9">
      <t>ジョウキン</t>
    </rPh>
    <rPh sb="9" eb="11">
      <t>カンサン</t>
    </rPh>
    <rPh sb="11" eb="13">
      <t>ホウホウ</t>
    </rPh>
    <rPh sb="16" eb="18">
      <t>ニンズウ</t>
    </rPh>
    <phoneticPr fontId="55"/>
  </si>
  <si>
    <t>■ 介護職員の常勤換算方法による人数</t>
    <rPh sb="2" eb="4">
      <t>カイゴ</t>
    </rPh>
    <rPh sb="4" eb="6">
      <t>ショクイン</t>
    </rPh>
    <rPh sb="7" eb="9">
      <t>ジョウキン</t>
    </rPh>
    <rPh sb="9" eb="11">
      <t>カンサン</t>
    </rPh>
    <rPh sb="11" eb="13">
      <t>ホウホウ</t>
    </rPh>
    <rPh sb="16" eb="18">
      <t>ニンズウ</t>
    </rPh>
    <phoneticPr fontId="55"/>
  </si>
  <si>
    <t>常勤の従業者の人数</t>
  </si>
  <si>
    <t>常勤換算方法による人数</t>
    <rPh sb="0" eb="2">
      <t>ジョウキン</t>
    </rPh>
    <rPh sb="2" eb="4">
      <t>カンサン</t>
    </rPh>
    <rPh sb="4" eb="6">
      <t>ホウホウ</t>
    </rPh>
    <rPh sb="9" eb="11">
      <t>ニンズウ</t>
    </rPh>
    <phoneticPr fontId="55"/>
  </si>
  <si>
    <t>（注）従業者の勤務の体制及び勤務形態一覧表を添付すること。様式は広島市ホームページ（ページ番号：103765）を参照すること。</t>
    <rPh sb="1" eb="2">
      <t>チュウ</t>
    </rPh>
    <rPh sb="3" eb="6">
      <t>ジュウギョウシャ</t>
    </rPh>
    <rPh sb="7" eb="9">
      <t>キンム</t>
    </rPh>
    <rPh sb="10" eb="12">
      <t>タイセイ</t>
    </rPh>
    <rPh sb="12" eb="13">
      <t>オヨ</t>
    </rPh>
    <rPh sb="14" eb="16">
      <t>キンム</t>
    </rPh>
    <rPh sb="16" eb="18">
      <t>ケイタイ</t>
    </rPh>
    <rPh sb="18" eb="21">
      <t>イチランヒョウ</t>
    </rPh>
    <rPh sb="29" eb="31">
      <t>ヨウシキ</t>
    </rPh>
    <rPh sb="32" eb="35">
      <t>ヒロシマシ</t>
    </rPh>
    <rPh sb="45" eb="47">
      <t>バンゴウ</t>
    </rPh>
    <rPh sb="56" eb="58">
      <t>サンショウ</t>
    </rPh>
    <phoneticPr fontId="5"/>
  </si>
  <si>
    <t>-5-</t>
    <phoneticPr fontId="8"/>
  </si>
  <si>
    <r>
      <t>３　　</t>
    </r>
    <r>
      <rPr>
        <b/>
        <sz val="28"/>
        <color indexed="64"/>
        <rFont val="ＭＳ 明朝"/>
        <family val="1"/>
        <charset val="128"/>
      </rPr>
      <t>職員の勤務状況</t>
    </r>
    <r>
      <rPr>
        <b/>
        <sz val="28"/>
        <rFont val="ＭＳ 明朝"/>
        <family val="1"/>
        <charset val="128"/>
      </rPr>
      <t>　　　　　　　　　　</t>
    </r>
    <phoneticPr fontId="8"/>
  </si>
  <si>
    <t>（１）一日の勤務形態及び業務状況</t>
    <rPh sb="14" eb="16">
      <t>ジョウキョウ</t>
    </rPh>
    <phoneticPr fontId="5"/>
  </si>
  <si>
    <t xml:space="preserve">  （1）「感染症対策指針」の整備状況及びメチシリン耐性黄色ぶどう球菌（ＭＲＳＡ）、結核、</t>
    <rPh sb="6" eb="9">
      <t>カンセンショウ</t>
    </rPh>
    <rPh sb="9" eb="11">
      <t>タイサク</t>
    </rPh>
    <rPh sb="11" eb="13">
      <t>シシン</t>
    </rPh>
    <rPh sb="15" eb="17">
      <t>セイビ</t>
    </rPh>
    <rPh sb="17" eb="19">
      <t>ジョウキョウ</t>
    </rPh>
    <rPh sb="19" eb="21">
      <t>オ</t>
    </rPh>
    <phoneticPr fontId="5"/>
  </si>
  <si>
    <t>　疥癬等感染症等の予防対策及びその実施状況</t>
    <phoneticPr fontId="5"/>
  </si>
  <si>
    <t>令和　 年 　月 　日
所轄消防署受付
受付番号　　　 　号</t>
    <rPh sb="0" eb="2">
      <t>レイワ</t>
    </rPh>
    <rPh sb="4" eb="5">
      <t>ネン</t>
    </rPh>
    <rPh sb="7" eb="8">
      <t>ツキ</t>
    </rPh>
    <rPh sb="10" eb="11">
      <t>ニチ</t>
    </rPh>
    <rPh sb="13" eb="15">
      <t>ショカツ</t>
    </rPh>
    <rPh sb="15" eb="18">
      <t>ショウボウショ</t>
    </rPh>
    <rPh sb="18" eb="20">
      <t>ウケツケ</t>
    </rPh>
    <rPh sb="22" eb="24">
      <t>ウケツケ</t>
    </rPh>
    <rPh sb="24" eb="26">
      <t>バンゴウ</t>
    </rPh>
    <rPh sb="31" eb="32">
      <t>ゴウ</t>
    </rPh>
    <phoneticPr fontId="5"/>
  </si>
  <si>
    <t>令和  年  月  日改善</t>
    <rPh sb="0" eb="2">
      <t>レイワ</t>
    </rPh>
    <phoneticPr fontId="5"/>
  </si>
  <si>
    <t>１人当たりの預り金
Ｂ／Ａ</t>
    <phoneticPr fontId="5"/>
  </si>
  <si>
    <r>
      <t xml:space="preserve"> </t>
    </r>
    <r>
      <rPr>
        <sz val="9"/>
        <rFont val="ＭＳ 明朝"/>
        <family val="1"/>
        <charset val="128"/>
      </rPr>
      <t>（２）褥瘡予防策及び褥瘡がある者についての状況</t>
    </r>
    <phoneticPr fontId="5"/>
  </si>
  <si>
    <r>
      <t>（５）</t>
    </r>
    <r>
      <rPr>
        <sz val="7"/>
        <rFont val="Times New Roman"/>
        <family val="1"/>
      </rPr>
      <t xml:space="preserve">       </t>
    </r>
    <r>
      <rPr>
        <sz val="10.5"/>
        <rFont val="ＭＳ 明朝"/>
        <family val="1"/>
        <charset val="128"/>
      </rPr>
      <t>秘密保持等</t>
    </r>
    <phoneticPr fontId="5"/>
  </si>
  <si>
    <r>
      <t>　（７）</t>
    </r>
    <r>
      <rPr>
        <b/>
        <sz val="7"/>
        <rFont val="Times New Roman"/>
        <family val="1"/>
      </rPr>
      <t> </t>
    </r>
    <r>
      <rPr>
        <b/>
        <sz val="10"/>
        <rFont val="ＭＳ 明朝"/>
        <family val="1"/>
        <charset val="128"/>
      </rPr>
      <t>高齢者虐待防止等のため</t>
    </r>
    <r>
      <rPr>
        <b/>
        <sz val="10.5"/>
        <rFont val="ＭＳ 明朝"/>
        <family val="1"/>
        <charset val="128"/>
      </rPr>
      <t>の体制の整備</t>
    </r>
    <rPh sb="5" eb="8">
      <t>コウレイシャ</t>
    </rPh>
    <rPh sb="8" eb="10">
      <t>ギャクタイ</t>
    </rPh>
    <rPh sb="10" eb="12">
      <t>ボウシ</t>
    </rPh>
    <rPh sb="12" eb="13">
      <t>トウ</t>
    </rPh>
    <rPh sb="17" eb="19">
      <t>タイセイ</t>
    </rPh>
    <rPh sb="20" eb="22">
      <t>セイビ</t>
    </rPh>
    <phoneticPr fontId="5"/>
  </si>
  <si>
    <r>
      <t>　（６）</t>
    </r>
    <r>
      <rPr>
        <b/>
        <sz val="7"/>
        <rFont val="Times New Roman"/>
        <family val="1"/>
      </rPr>
      <t> </t>
    </r>
    <r>
      <rPr>
        <b/>
        <sz val="10.5"/>
        <rFont val="ＭＳ 明朝"/>
        <family val="1"/>
        <charset val="128"/>
      </rPr>
      <t>事故発生の防止及び発生時の対応</t>
    </r>
    <rPh sb="10" eb="12">
      <t>ボウシ</t>
    </rPh>
    <rPh sb="12" eb="14">
      <t>オ</t>
    </rPh>
    <rPh sb="14" eb="16">
      <t>ハッセイ</t>
    </rPh>
    <rPh sb="16" eb="17">
      <t>ジ</t>
    </rPh>
    <phoneticPr fontId="5"/>
  </si>
  <si>
    <t>　月　　日、　　月　　日、　　月　　日、
月　　日、　　月　　日、　　月　　日</t>
    <rPh sb="1" eb="2">
      <t>ガツ</t>
    </rPh>
    <rPh sb="4" eb="5">
      <t>ニチ</t>
    </rPh>
    <rPh sb="8" eb="9">
      <t>ガツ</t>
    </rPh>
    <rPh sb="11" eb="12">
      <t>ニチ</t>
    </rPh>
    <rPh sb="15" eb="16">
      <t>ガツ</t>
    </rPh>
    <rPh sb="18" eb="19">
      <t>ニチ</t>
    </rPh>
    <phoneticPr fontId="5"/>
  </si>
  <si>
    <t>入所者数</t>
    <rPh sb="0" eb="3">
      <t>ニュウショシャ</t>
    </rPh>
    <rPh sb="3" eb="4">
      <t>カズ</t>
    </rPh>
    <phoneticPr fontId="5"/>
  </si>
  <si>
    <t>（注）
監査実施予定日の前々月の初日の週を含む前4週間の状況について記入してください。</t>
    <rPh sb="1" eb="2">
      <t>チュウ</t>
    </rPh>
    <rPh sb="4" eb="6">
      <t>カンサ</t>
    </rPh>
    <rPh sb="6" eb="8">
      <t>ジッシ</t>
    </rPh>
    <rPh sb="8" eb="11">
      <t>ヨテイビ</t>
    </rPh>
    <rPh sb="12" eb="14">
      <t>マエマエ</t>
    </rPh>
    <rPh sb="14" eb="15">
      <t>ヅキ</t>
    </rPh>
    <rPh sb="16" eb="18">
      <t>ショニチ</t>
    </rPh>
    <rPh sb="19" eb="20">
      <t>シュウ</t>
    </rPh>
    <rPh sb="21" eb="22">
      <t>フク</t>
    </rPh>
    <rPh sb="23" eb="24">
      <t>マエ</t>
    </rPh>
    <rPh sb="25" eb="27">
      <t>シュウカン</t>
    </rPh>
    <phoneticPr fontId="5"/>
  </si>
  <si>
    <t>日</t>
    <phoneticPr fontId="5"/>
  </si>
  <si>
    <t>月</t>
    <phoneticPr fontId="5"/>
  </si>
  <si>
    <t>理事会への報告</t>
    <rPh sb="0" eb="3">
      <t>リジカイ</t>
    </rPh>
    <rPh sb="5" eb="7">
      <t>ホウコク</t>
    </rPh>
    <phoneticPr fontId="8"/>
  </si>
  <si>
    <t>嘱託医師との嘱託契約書…資料23ページ</t>
    <rPh sb="0" eb="2">
      <t>ショクタク</t>
    </rPh>
    <rPh sb="2" eb="4">
      <t>イシ</t>
    </rPh>
    <rPh sb="6" eb="8">
      <t>ショクタク</t>
    </rPh>
    <rPh sb="8" eb="10">
      <t>ケイヤク</t>
    </rPh>
    <rPh sb="10" eb="11">
      <t>ショ</t>
    </rPh>
    <rPh sb="12" eb="14">
      <t>シリョウ</t>
    </rPh>
    <phoneticPr fontId="43"/>
  </si>
  <si>
    <t>第２○○特別養護老人ﾎｰﾑ
経験年数又は柔道整復師、准看護師など</t>
    <rPh sb="0" eb="2">
      <t>ダイニ</t>
    </rPh>
    <rPh sb="4" eb="13">
      <t>ト</t>
    </rPh>
    <rPh sb="14" eb="16">
      <t>ケイケン</t>
    </rPh>
    <rPh sb="16" eb="18">
      <t>ネンスウ</t>
    </rPh>
    <rPh sb="18" eb="20">
      <t>マ</t>
    </rPh>
    <rPh sb="20" eb="22">
      <t>ジュウドウ</t>
    </rPh>
    <rPh sb="22" eb="24">
      <t>セイフク</t>
    </rPh>
    <rPh sb="24" eb="25">
      <t>シ</t>
    </rPh>
    <rPh sb="26" eb="27">
      <t>ジュン</t>
    </rPh>
    <rPh sb="27" eb="29">
      <t>カンゴ</t>
    </rPh>
    <rPh sb="29" eb="30">
      <t>シ</t>
    </rPh>
    <phoneticPr fontId="5"/>
  </si>
  <si>
    <t>１ 　協力医療機関が複数の場合は、それぞれ記入すること。</t>
    <phoneticPr fontId="5"/>
  </si>
  <si>
    <t>　医療法人立病院」と記入すること。</t>
    <phoneticPr fontId="5"/>
  </si>
  <si>
    <t>一人当たりの１週間の平均入浴回数（少数点以下第２位まで）
　※一人当たりの１週間の平均入浴回数＝1週間の合計入浴回数／当該期間における平均入所者数</t>
    <rPh sb="0" eb="2">
      <t>ヒトリ</t>
    </rPh>
    <rPh sb="2" eb="3">
      <t>ア</t>
    </rPh>
    <rPh sb="7" eb="9">
      <t>シュウカン</t>
    </rPh>
    <rPh sb="10" eb="12">
      <t>ヘイキン</t>
    </rPh>
    <rPh sb="12" eb="14">
      <t>ニュウヨク</t>
    </rPh>
    <rPh sb="14" eb="16">
      <t>カイスウ</t>
    </rPh>
    <rPh sb="17" eb="19">
      <t>ショウスウ</t>
    </rPh>
    <rPh sb="19" eb="20">
      <t>テン</t>
    </rPh>
    <rPh sb="20" eb="22">
      <t>イカ</t>
    </rPh>
    <rPh sb="22" eb="23">
      <t>ダイ</t>
    </rPh>
    <rPh sb="24" eb="25">
      <t>イ</t>
    </rPh>
    <rPh sb="33" eb="34">
      <t>ア</t>
    </rPh>
    <rPh sb="67" eb="69">
      <t>ヘイキン</t>
    </rPh>
    <phoneticPr fontId="5"/>
  </si>
  <si>
    <r>
      <t xml:space="preserve"> </t>
    </r>
    <r>
      <rPr>
        <sz val="9"/>
        <rFont val="ＭＳ 明朝"/>
        <family val="1"/>
        <charset val="128"/>
      </rPr>
      <t>① 施設における認知症老人に対する処遇上の基本方針について</t>
    </r>
    <rPh sb="9" eb="11">
      <t>ニンチ</t>
    </rPh>
    <rPh sb="11" eb="12">
      <t>ショウ</t>
    </rPh>
    <phoneticPr fontId="5"/>
  </si>
  <si>
    <t>(2) 土砂災害警戒区域等、洪水浸水想定区域及び津波災害警戒区域の指定状況　※該当のものに○</t>
    <rPh sb="4" eb="6">
      <t>ドシャ</t>
    </rPh>
    <rPh sb="6" eb="8">
      <t>サイガイ</t>
    </rPh>
    <rPh sb="8" eb="10">
      <t>ケイカイ</t>
    </rPh>
    <rPh sb="10" eb="12">
      <t>クイキ</t>
    </rPh>
    <rPh sb="12" eb="13">
      <t>トウ</t>
    </rPh>
    <rPh sb="14" eb="16">
      <t>コウズイ</t>
    </rPh>
    <rPh sb="16" eb="18">
      <t>シンスイ</t>
    </rPh>
    <rPh sb="18" eb="20">
      <t>ソウテイ</t>
    </rPh>
    <rPh sb="20" eb="22">
      <t>クイキ</t>
    </rPh>
    <rPh sb="22" eb="23">
      <t>オヨ</t>
    </rPh>
    <rPh sb="24" eb="26">
      <t>ツナミ</t>
    </rPh>
    <rPh sb="26" eb="28">
      <t>サイガイ</t>
    </rPh>
    <rPh sb="28" eb="30">
      <t>ケイカイ</t>
    </rPh>
    <rPh sb="30" eb="32">
      <t>クイキ</t>
    </rPh>
    <rPh sb="33" eb="35">
      <t>シテイ</t>
    </rPh>
    <rPh sb="35" eb="37">
      <t>ジョウキョウ</t>
    </rPh>
    <phoneticPr fontId="5"/>
  </si>
  <si>
    <t>実施月日</t>
    <rPh sb="3" eb="4">
      <t>ヒ</t>
    </rPh>
    <phoneticPr fontId="5"/>
  </si>
  <si>
    <t xml:space="preserve"> 2　人事関係</t>
    <rPh sb="3" eb="5">
      <t>ジンジ</t>
    </rPh>
    <rPh sb="5" eb="7">
      <t>カンケイ</t>
    </rPh>
    <phoneticPr fontId="5"/>
  </si>
  <si>
    <t>〇/〇
〇/〇</t>
    <phoneticPr fontId="5"/>
  </si>
  <si>
    <t>〇/〇</t>
    <phoneticPr fontId="5"/>
  </si>
  <si>
    <t>職員検便記録</t>
    <phoneticPr fontId="5"/>
  </si>
  <si>
    <t>ク</t>
  </si>
  <si>
    <t>ケ</t>
    <phoneticPr fontId="5"/>
  </si>
  <si>
    <t>消防署関係文書つづり</t>
    <rPh sb="0" eb="3">
      <t>ショウボウショ</t>
    </rPh>
    <rPh sb="3" eb="5">
      <t>カンケイ</t>
    </rPh>
    <rPh sb="5" eb="7">
      <t>ブンショ</t>
    </rPh>
    <phoneticPr fontId="5"/>
  </si>
  <si>
    <t>職員履歴書つづり</t>
    <rPh sb="0" eb="2">
      <t>ショクイン</t>
    </rPh>
    <rPh sb="2" eb="4">
      <t>リレキ</t>
    </rPh>
    <rPh sb="4" eb="5">
      <t>ショ</t>
    </rPh>
    <phoneticPr fontId="5"/>
  </si>
  <si>
    <t>採用・退職等関係つづり</t>
    <phoneticPr fontId="5"/>
  </si>
  <si>
    <t>非常勤職員雇用関係つづり</t>
    <rPh sb="0" eb="3">
      <t>ヒジョウキン</t>
    </rPh>
    <rPh sb="3" eb="5">
      <t>ショクイン</t>
    </rPh>
    <rPh sb="5" eb="7">
      <t>コヨウ</t>
    </rPh>
    <rPh sb="7" eb="9">
      <t>カンケイ</t>
    </rPh>
    <phoneticPr fontId="5"/>
  </si>
  <si>
    <t>預り金受領書つづり</t>
    <rPh sb="0" eb="1">
      <t>アズカ</t>
    </rPh>
    <rPh sb="2" eb="3">
      <t>キン</t>
    </rPh>
    <rPh sb="3" eb="5">
      <t>ジュリョウ</t>
    </rPh>
    <rPh sb="5" eb="6">
      <t>ショ</t>
    </rPh>
    <phoneticPr fontId="5"/>
  </si>
  <si>
    <t>年</t>
    <rPh sb="0" eb="1">
      <t>ネン</t>
    </rPh>
    <phoneticPr fontId="5"/>
  </si>
  <si>
    <t>生活相談員</t>
    <rPh sb="0" eb="2">
      <t>セイカツ</t>
    </rPh>
    <rPh sb="2" eb="5">
      <t>ソウダンイン</t>
    </rPh>
    <phoneticPr fontId="5"/>
  </si>
  <si>
    <t>支援員
介護職員</t>
    <rPh sb="0" eb="3">
      <t>シエンイン</t>
    </rPh>
    <rPh sb="4" eb="8">
      <t>カイゴショクイン</t>
    </rPh>
    <phoneticPr fontId="5"/>
  </si>
  <si>
    <t>（注）</t>
    <phoneticPr fontId="5"/>
  </si>
  <si>
    <t>　特養・養護・軽費の区分毎に別紙としてください。</t>
    <phoneticPr fontId="5"/>
  </si>
  <si>
    <t>　本表は、①常勤職員（１日６時間、月２０日以上勤務する非常勤職員を含む）及び②定常的に雇用する①以外の職員とを含めて記入することとし、年間を通じて雇用する臨時職員・パートタイマー等の職員については（　）書きで上段に再掲すること。この場合はその人数を常勤換算することなく記載すること。</t>
    <phoneticPr fontId="5"/>
  </si>
  <si>
    <t>　「配置基準数」欄には、ショ－トステイを含めた職員数を記入し、ショ－トステイ職員数は [ ]書きで上段に再掲すること。</t>
    <phoneticPr fontId="5"/>
  </si>
  <si>
    <r>
      <rPr>
        <b/>
        <sz val="9"/>
        <rFont val="ＭＳ 明朝"/>
        <family val="1"/>
        <charset val="128"/>
      </rPr>
      <t>　</t>
    </r>
    <r>
      <rPr>
        <b/>
        <u/>
        <sz val="9"/>
        <rFont val="ＭＳ 明朝"/>
        <family val="1"/>
        <charset val="128"/>
      </rPr>
      <t>「　月1日現在職員数」欄に計上した者はＰ４に記載すること。</t>
    </r>
    <phoneticPr fontId="5"/>
  </si>
  <si>
    <t>　（１）常勤・非常勤職員の状況</t>
    <rPh sb="4" eb="6">
      <t>ジョウキン</t>
    </rPh>
    <rPh sb="7" eb="10">
      <t>ヒジョウキン</t>
    </rPh>
    <rPh sb="10" eb="12">
      <t>ショクイン</t>
    </rPh>
    <rPh sb="13" eb="15">
      <t>ジョウキョウ</t>
    </rPh>
    <phoneticPr fontId="5"/>
  </si>
  <si>
    <t>年</t>
    <rPh sb="0" eb="1">
      <t>ネン</t>
    </rPh>
    <phoneticPr fontId="5"/>
  </si>
  <si>
    <t>准看護師
看護師</t>
    <rPh sb="0" eb="1">
      <t>ジュン</t>
    </rPh>
    <rPh sb="5" eb="8">
      <t>カンゴシ</t>
    </rPh>
    <phoneticPr fontId="5"/>
  </si>
  <si>
    <t>※（2）のいずれかに該当する場合、避難確保計画の作成及び避難確保計画に基づく訓練の実施並びに危機管理室災害予防課への報告が必要となります。</t>
    <rPh sb="10" eb="12">
      <t>ガイトウ</t>
    </rPh>
    <rPh sb="14" eb="16">
      <t>バアイ</t>
    </rPh>
    <rPh sb="17" eb="19">
      <t>ヒナン</t>
    </rPh>
    <rPh sb="19" eb="21">
      <t>カクホ</t>
    </rPh>
    <rPh sb="21" eb="23">
      <t>ケイカク</t>
    </rPh>
    <rPh sb="24" eb="26">
      <t>サクセイ</t>
    </rPh>
    <rPh sb="26" eb="27">
      <t>オヨ</t>
    </rPh>
    <rPh sb="28" eb="30">
      <t>ヒナン</t>
    </rPh>
    <rPh sb="30" eb="32">
      <t>カクホ</t>
    </rPh>
    <rPh sb="32" eb="34">
      <t>ケイカク</t>
    </rPh>
    <rPh sb="35" eb="36">
      <t>モト</t>
    </rPh>
    <rPh sb="38" eb="40">
      <t>クンレン</t>
    </rPh>
    <rPh sb="41" eb="43">
      <t>ジッシ</t>
    </rPh>
    <rPh sb="43" eb="44">
      <t>ナラ</t>
    </rPh>
    <rPh sb="61" eb="63">
      <t>ヒツヨウ</t>
    </rPh>
    <phoneticPr fontId="5"/>
  </si>
  <si>
    <t>・洪水浸水想定区域　　　　・津波災害警戒区域</t>
    <rPh sb="1" eb="3">
      <t>コウズイ</t>
    </rPh>
    <rPh sb="3" eb="5">
      <t>シンスイ</t>
    </rPh>
    <rPh sb="5" eb="7">
      <t>ソウテイ</t>
    </rPh>
    <rPh sb="7" eb="9">
      <t>クイキ</t>
    </rPh>
    <rPh sb="14" eb="16">
      <t>ツナミ</t>
    </rPh>
    <rPh sb="16" eb="18">
      <t>サイガイ</t>
    </rPh>
    <rPh sb="18" eb="20">
      <t>ケイカイ</t>
    </rPh>
    <rPh sb="20" eb="22">
      <t>クイキ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</si>
</sst>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
    <numFmt numFmtId="179" formatCode="#,##0.0&quot;人&quot;"/>
    <numFmt numFmtId="180" formatCode="#,##0&quot;人&quot;"/>
  </numFmts>
  <fonts count="8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9"/>
      <name val="ＭＳ 明朝"/>
      <family val="1"/>
      <charset val="128"/>
    </font>
    <font>
      <sz val="9"/>
      <name val="Century"/>
      <family val="1"/>
    </font>
    <font>
      <sz val="6"/>
      <name val="ＭＳ Ｐゴシック"/>
      <family val="3"/>
      <charset val="128"/>
    </font>
    <font>
      <sz val="9"/>
      <name val="ＭＳ Ｐゴシック"/>
      <family val="3"/>
      <charset val="128"/>
    </font>
    <font>
      <sz val="11"/>
      <name val="ＭＳ 明朝"/>
      <family val="1"/>
      <charset val="128"/>
    </font>
    <font>
      <sz val="6"/>
      <name val="ＭＳ 明朝"/>
      <family val="1"/>
      <charset val="128"/>
    </font>
    <font>
      <sz val="12"/>
      <name val="ＭＳ ゴシック"/>
      <family val="3"/>
      <charset val="128"/>
    </font>
    <font>
      <sz val="4.5"/>
      <name val="ＭＳ 明朝"/>
      <family val="1"/>
      <charset val="128"/>
    </font>
    <font>
      <sz val="8"/>
      <name val="ＭＳ 明朝"/>
      <family val="1"/>
      <charset val="128"/>
    </font>
    <font>
      <sz val="10.5"/>
      <name val="ＭＳ 明朝"/>
      <family val="1"/>
      <charset val="128"/>
    </font>
    <font>
      <sz val="10.5"/>
      <name val="Century"/>
      <family val="1"/>
    </font>
    <font>
      <sz val="10.5"/>
      <name val="ＭＳ Ｐ明朝"/>
      <family val="1"/>
      <charset val="128"/>
    </font>
    <font>
      <sz val="10"/>
      <name val="Century"/>
      <family val="1"/>
    </font>
    <font>
      <sz val="10"/>
      <name val="ＭＳ 明朝"/>
      <family val="1"/>
      <charset val="128"/>
    </font>
    <font>
      <sz val="10"/>
      <name val="ＭＳ Ｐ明朝"/>
      <family val="1"/>
      <charset val="128"/>
    </font>
    <font>
      <sz val="10"/>
      <name val="ＭＳ Ｐゴシック"/>
      <family val="3"/>
      <charset val="128"/>
    </font>
    <font>
      <sz val="9"/>
      <name val="ＭＳ ゴシック"/>
      <family val="3"/>
      <charset val="128"/>
    </font>
    <font>
      <sz val="7"/>
      <name val="ＭＳ 明朝"/>
      <family val="1"/>
      <charset val="128"/>
    </font>
    <font>
      <sz val="12"/>
      <name val="ＭＳ 明朝"/>
      <family val="1"/>
      <charset val="128"/>
    </font>
    <font>
      <u/>
      <sz val="9"/>
      <name val="ＭＳ 明朝"/>
      <family val="1"/>
      <charset val="128"/>
    </font>
    <font>
      <sz val="8.5"/>
      <name val="ＭＳ 明朝"/>
      <family val="1"/>
      <charset val="128"/>
    </font>
    <font>
      <b/>
      <sz val="10.5"/>
      <name val="ＭＳ 明朝"/>
      <family val="1"/>
      <charset val="128"/>
    </font>
    <font>
      <u/>
      <sz val="10.5"/>
      <name val="ＭＳ 明朝"/>
      <family val="1"/>
      <charset val="128"/>
    </font>
    <font>
      <b/>
      <sz val="12"/>
      <name val="ＭＳ 明朝"/>
      <family val="1"/>
      <charset val="128"/>
    </font>
    <font>
      <sz val="8"/>
      <name val="ＭＳ Ｐゴシック"/>
      <family val="3"/>
      <charset val="128"/>
    </font>
    <font>
      <sz val="11"/>
      <name val="ＭＳ Ｐ明朝"/>
      <family val="1"/>
      <charset val="128"/>
    </font>
    <font>
      <b/>
      <sz val="12"/>
      <name val="ＭＳ ゴシック"/>
      <family val="3"/>
      <charset val="128"/>
    </font>
    <font>
      <b/>
      <u/>
      <sz val="9"/>
      <name val="ＭＳ 明朝"/>
      <family val="1"/>
      <charset val="128"/>
    </font>
    <font>
      <b/>
      <sz val="8"/>
      <name val="ＭＳ 明朝"/>
      <family val="1"/>
      <charset val="128"/>
    </font>
    <font>
      <b/>
      <sz val="10"/>
      <name val="ＭＳ 明朝"/>
      <family val="1"/>
      <charset val="128"/>
    </font>
    <font>
      <b/>
      <sz val="11"/>
      <name val="ＭＳ Ｐゴシック"/>
      <family val="3"/>
      <charset val="128"/>
    </font>
    <font>
      <b/>
      <sz val="9"/>
      <name val="ＭＳ 明朝"/>
      <family val="1"/>
      <charset val="128"/>
    </font>
    <font>
      <b/>
      <u/>
      <sz val="10"/>
      <name val="ＭＳ 明朝"/>
      <family val="1"/>
      <charset val="128"/>
    </font>
    <font>
      <sz val="9"/>
      <name val="ＭＳ Ｐ明朝"/>
      <family val="1"/>
      <charset val="128"/>
    </font>
    <font>
      <b/>
      <sz val="10"/>
      <name val="ＭＳ Ｐゴシック"/>
      <family val="3"/>
      <charset val="128"/>
    </font>
    <font>
      <u/>
      <sz val="10"/>
      <name val="ＭＳ 明朝"/>
      <family val="1"/>
      <charset val="128"/>
    </font>
    <font>
      <sz val="20"/>
      <color indexed="10"/>
      <name val="ＭＳ Ｐゴシック"/>
      <family val="3"/>
      <charset val="128"/>
    </font>
    <font>
      <sz val="8"/>
      <name val="Century"/>
      <family val="1"/>
    </font>
    <font>
      <sz val="9.5"/>
      <name val="ＭＳ 明朝"/>
      <family val="1"/>
      <charset val="128"/>
    </font>
    <font>
      <sz val="12"/>
      <color indexed="8"/>
      <name val="ＭＳ Ｐゴシック"/>
      <family val="3"/>
      <charset val="128"/>
    </font>
    <font>
      <sz val="6"/>
      <name val="ＭＳ Ｐゴシック"/>
      <family val="3"/>
      <charset val="128"/>
    </font>
    <font>
      <sz val="10"/>
      <color indexed="8"/>
      <name val="ＭＳ Ｐゴシック"/>
      <family val="3"/>
      <charset val="128"/>
    </font>
    <font>
      <u/>
      <sz val="10"/>
      <color indexed="8"/>
      <name val="ＭＳ Ｐゴシック"/>
      <family val="3"/>
      <charset val="128"/>
    </font>
    <font>
      <sz val="11"/>
      <color theme="1"/>
      <name val="ＭＳ 明朝"/>
      <family val="1"/>
      <charset val="128"/>
    </font>
    <font>
      <b/>
      <sz val="12"/>
      <color theme="1"/>
      <name val="HG丸ｺﾞｼｯｸM-PRO"/>
      <family val="3"/>
      <charset val="128"/>
    </font>
    <font>
      <sz val="10"/>
      <color theme="1"/>
      <name val="ＭＳ Ｐゴシック"/>
      <family val="3"/>
      <charset val="128"/>
      <scheme val="minor"/>
    </font>
    <font>
      <sz val="10"/>
      <color theme="1"/>
      <name val="ＭＳ Ｐ明朝"/>
      <family val="1"/>
      <charset val="128"/>
    </font>
    <font>
      <sz val="10"/>
      <color theme="1"/>
      <name val="ＭＳ Ｐゴシック"/>
      <family val="3"/>
      <charset val="128"/>
    </font>
    <font>
      <sz val="9"/>
      <color theme="1"/>
      <name val="ＭＳ Ｐ明朝"/>
      <family val="1"/>
      <charset val="128"/>
    </font>
    <font>
      <sz val="11"/>
      <color theme="1"/>
      <name val="ＭＳ Ｐゴシック"/>
      <family val="3"/>
      <charset val="128"/>
    </font>
    <font>
      <sz val="12"/>
      <color theme="1"/>
      <name val="ＭＳ Ｐゴシック"/>
      <family val="3"/>
      <charset val="128"/>
      <scheme val="minor"/>
    </font>
    <font>
      <sz val="8"/>
      <color theme="1"/>
      <name val="ＭＳ Ｐ明朝"/>
      <family val="1"/>
      <charset val="128"/>
    </font>
    <font>
      <sz val="6"/>
      <name val="ＭＳ Ｐゴシック"/>
      <family val="2"/>
      <charset val="128"/>
      <scheme val="minor"/>
    </font>
    <font>
      <sz val="9"/>
      <color rgb="FFFF0000"/>
      <name val="ＭＳ 明朝"/>
      <family val="1"/>
      <charset val="128"/>
    </font>
    <font>
      <sz val="9"/>
      <color rgb="FFFF0000"/>
      <name val="ＭＳ Ｐゴシック"/>
      <family val="3"/>
      <charset val="128"/>
    </font>
    <font>
      <sz val="10.5"/>
      <color theme="1"/>
      <name val="ＭＳ 明朝"/>
      <family val="1"/>
      <charset val="128"/>
    </font>
    <font>
      <sz val="9"/>
      <color theme="1"/>
      <name val="ＭＳ 明朝"/>
      <family val="1"/>
      <charset val="128"/>
    </font>
    <font>
      <b/>
      <u/>
      <sz val="12"/>
      <name val="ＭＳ 明朝"/>
      <family val="1"/>
      <charset val="128"/>
    </font>
    <font>
      <sz val="10"/>
      <color theme="1"/>
      <name val="ＭＳ 明朝"/>
      <family val="1"/>
      <charset val="128"/>
    </font>
    <font>
      <sz val="10.5"/>
      <color theme="1"/>
      <name val="Century"/>
      <family val="1"/>
    </font>
    <font>
      <b/>
      <sz val="14"/>
      <color theme="1"/>
      <name val="ＭＳ 明朝"/>
      <family val="1"/>
      <charset val="128"/>
    </font>
    <font>
      <sz val="11"/>
      <color rgb="FFFF0000"/>
      <name val="ＭＳ Ｐゴシック"/>
      <family val="3"/>
      <charset val="128"/>
    </font>
    <font>
      <sz val="11"/>
      <color theme="1"/>
      <name val="ＭＳ Ｐ明朝"/>
      <family val="1"/>
      <charset val="128"/>
    </font>
    <font>
      <u/>
      <sz val="11"/>
      <color theme="1"/>
      <name val="ＭＳ Ｐ明朝"/>
      <family val="1"/>
      <charset val="128"/>
    </font>
    <font>
      <sz val="16"/>
      <name val="HGSｺﾞｼｯｸM"/>
      <family val="3"/>
      <charset val="128"/>
    </font>
    <font>
      <b/>
      <sz val="16"/>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6"/>
      <name val="ＭＳ Ｐゴシック"/>
      <family val="3"/>
      <charset val="128"/>
    </font>
    <font>
      <sz val="10"/>
      <name val="HGSｺﾞｼｯｸM"/>
      <family val="3"/>
      <charset val="128"/>
    </font>
    <font>
      <sz val="18"/>
      <name val="ＭＳ 明朝"/>
      <family val="1"/>
      <charset val="128"/>
    </font>
    <font>
      <b/>
      <sz val="24"/>
      <name val="ＭＳ 明朝"/>
      <family val="1"/>
      <charset val="128"/>
    </font>
    <font>
      <sz val="24"/>
      <name val="ＭＳ 明朝"/>
      <family val="1"/>
      <charset val="128"/>
    </font>
    <font>
      <sz val="16"/>
      <name val="ＭＳ Ｐゴシック"/>
      <family val="3"/>
      <charset val="128"/>
    </font>
    <font>
      <b/>
      <sz val="28"/>
      <name val="ＭＳ 明朝"/>
      <family val="1"/>
      <charset val="128"/>
    </font>
    <font>
      <b/>
      <sz val="28"/>
      <color indexed="64"/>
      <name val="ＭＳ 明朝"/>
      <family val="1"/>
      <charset val="128"/>
    </font>
    <font>
      <sz val="28"/>
      <name val="ＭＳ 明朝"/>
      <family val="1"/>
      <charset val="128"/>
    </font>
    <font>
      <sz val="10"/>
      <name val="Times New Roman"/>
      <family val="1"/>
    </font>
    <font>
      <sz val="7"/>
      <name val="Times New Roman"/>
      <family val="1"/>
    </font>
    <font>
      <b/>
      <sz val="7"/>
      <name val="Times New Roman"/>
      <family val="1"/>
    </font>
    <font>
      <sz val="16"/>
      <name val="ＭＳ Ｐ明朝"/>
      <family val="1"/>
      <charset val="128"/>
    </font>
    <font>
      <b/>
      <sz val="7"/>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s>
  <borders count="17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hair">
        <color indexed="64"/>
      </top>
      <bottom/>
      <diagonal/>
    </border>
    <border>
      <left style="hair">
        <color indexed="64"/>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style="hair">
        <color indexed="64"/>
      </top>
      <bottom/>
      <diagonal/>
    </border>
    <border>
      <left style="thin">
        <color indexed="64"/>
      </left>
      <right style="hair">
        <color indexed="64"/>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diagonalUp="1">
      <left style="medium">
        <color indexed="64"/>
      </left>
      <right style="medium">
        <color indexed="64"/>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Down="1">
      <left style="thin">
        <color indexed="64"/>
      </left>
      <right style="hair">
        <color indexed="64"/>
      </right>
      <top style="thin">
        <color indexed="64"/>
      </top>
      <bottom/>
      <diagonal style="hair">
        <color indexed="64"/>
      </diagonal>
    </border>
    <border diagonalDown="1">
      <left style="hair">
        <color indexed="64"/>
      </left>
      <right style="hair">
        <color indexed="64"/>
      </right>
      <top style="thin">
        <color indexed="64"/>
      </top>
      <bottom/>
      <diagonal style="hair">
        <color indexed="64"/>
      </diagonal>
    </border>
    <border diagonalDown="1">
      <left style="thin">
        <color indexed="64"/>
      </left>
      <right style="hair">
        <color indexed="64"/>
      </right>
      <top/>
      <bottom/>
      <diagonal style="hair">
        <color indexed="64"/>
      </diagonal>
    </border>
    <border diagonalDown="1">
      <left style="hair">
        <color indexed="64"/>
      </left>
      <right style="hair">
        <color indexed="64"/>
      </right>
      <top/>
      <bottom/>
      <diagonal style="hair">
        <color indexed="64"/>
      </diagonal>
    </border>
    <border diagonalDown="1">
      <left style="thin">
        <color indexed="64"/>
      </left>
      <right style="hair">
        <color indexed="64"/>
      </right>
      <top/>
      <bottom style="hair">
        <color indexed="64"/>
      </bottom>
      <diagonal style="hair">
        <color indexed="64"/>
      </diagonal>
    </border>
    <border diagonalDown="1">
      <left style="hair">
        <color indexed="64"/>
      </left>
      <right style="hair">
        <color indexed="64"/>
      </right>
      <top/>
      <bottom style="hair">
        <color indexed="64"/>
      </bottom>
      <diagonal style="hair">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bottom style="medium">
        <color indexed="64"/>
      </bottom>
      <diagonal/>
    </border>
    <border>
      <left style="thin">
        <color indexed="64"/>
      </left>
      <right style="thin">
        <color indexed="64"/>
      </right>
      <top style="hair">
        <color indexed="64"/>
      </top>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s>
  <cellStyleXfs count="8">
    <xf numFmtId="0" fontId="0" fillId="0" borderId="0"/>
    <xf numFmtId="0" fontId="7" fillId="0" borderId="0"/>
    <xf numFmtId="0" fontId="2" fillId="0" borderId="0"/>
    <xf numFmtId="0" fontId="7" fillId="0" borderId="0"/>
    <xf numFmtId="0" fontId="7" fillId="0" borderId="0"/>
    <xf numFmtId="9"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426">
    <xf numFmtId="0" fontId="0" fillId="0" borderId="0" xfId="0"/>
    <xf numFmtId="0" fontId="3" fillId="0" borderId="0" xfId="0" applyFont="1" applyAlignment="1">
      <alignment vertical="center"/>
    </xf>
    <xf numFmtId="0" fontId="6" fillId="0" borderId="0" xfId="0" applyFont="1" applyAlignment="1">
      <alignment vertical="center"/>
    </xf>
    <xf numFmtId="0" fontId="6" fillId="0" borderId="0" xfId="0" applyFont="1" applyBorder="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0" fillId="0" borderId="0" xfId="0"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0" fillId="0" borderId="9" xfId="0" applyBorder="1" applyAlignment="1">
      <alignment vertical="center"/>
    </xf>
    <xf numFmtId="0" fontId="0" fillId="0" borderId="6" xfId="0" applyBorder="1" applyAlignment="1">
      <alignment vertical="center"/>
    </xf>
    <xf numFmtId="0" fontId="0" fillId="0" borderId="11" xfId="0" applyBorder="1" applyAlignment="1">
      <alignment vertical="center"/>
    </xf>
    <xf numFmtId="0" fontId="3" fillId="0" borderId="1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0" xfId="0" applyFont="1"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3" fillId="0" borderId="6" xfId="0" applyFont="1" applyBorder="1" applyAlignment="1">
      <alignment vertical="center" shrinkToFit="1"/>
    </xf>
    <xf numFmtId="0" fontId="3" fillId="0" borderId="4" xfId="0" applyFont="1" applyBorder="1" applyAlignment="1">
      <alignment vertical="center" shrinkToFit="1"/>
    </xf>
    <xf numFmtId="0" fontId="3" fillId="0" borderId="9" xfId="0" applyFont="1" applyBorder="1" applyAlignment="1">
      <alignment vertical="top"/>
    </xf>
    <xf numFmtId="0" fontId="3" fillId="0" borderId="7" xfId="0" applyFont="1" applyBorder="1" applyAlignment="1">
      <alignment vertical="top"/>
    </xf>
    <xf numFmtId="0" fontId="3" fillId="0" borderId="0" xfId="0" applyFont="1" applyAlignment="1">
      <alignment horizontal="justify"/>
    </xf>
    <xf numFmtId="0" fontId="16" fillId="0" borderId="0" xfId="0" applyFont="1" applyAlignment="1">
      <alignment vertical="center"/>
    </xf>
    <xf numFmtId="0" fontId="15" fillId="0" borderId="0" xfId="0" applyFont="1" applyAlignment="1">
      <alignment vertical="center"/>
    </xf>
    <xf numFmtId="0" fontId="19" fillId="0" borderId="0" xfId="0" applyFont="1" applyAlignment="1">
      <alignment horizontal="justify"/>
    </xf>
    <xf numFmtId="0" fontId="0" fillId="0" borderId="0" xfId="0" applyAlignment="1"/>
    <xf numFmtId="0" fontId="12" fillId="0" borderId="0" xfId="0" applyFont="1" applyAlignment="1">
      <alignment vertical="center"/>
    </xf>
    <xf numFmtId="0" fontId="13" fillId="0" borderId="0" xfId="0" applyFont="1" applyAlignment="1">
      <alignment vertical="center"/>
    </xf>
    <xf numFmtId="0" fontId="12" fillId="0" borderId="0" xfId="0" applyFont="1" applyAlignment="1">
      <alignment horizontal="center" vertical="center"/>
    </xf>
    <xf numFmtId="0" fontId="4" fillId="0" borderId="0" xfId="0" applyFont="1" applyBorder="1" applyAlignment="1">
      <alignment vertical="center"/>
    </xf>
    <xf numFmtId="0" fontId="0" fillId="0" borderId="0" xfId="0" applyBorder="1" applyAlignment="1">
      <alignment horizontal="center" vertical="center"/>
    </xf>
    <xf numFmtId="0" fontId="13" fillId="0" borderId="0" xfId="0" applyFont="1" applyBorder="1" applyAlignment="1">
      <alignment vertical="center"/>
    </xf>
    <xf numFmtId="0" fontId="3" fillId="0" borderId="0" xfId="0" applyFont="1" applyBorder="1" applyAlignment="1">
      <alignment horizontal="center" vertical="center"/>
    </xf>
    <xf numFmtId="0" fontId="4" fillId="0" borderId="5" xfId="0" applyFont="1" applyBorder="1" applyAlignment="1">
      <alignment horizontal="center" vertical="center"/>
    </xf>
    <xf numFmtId="0" fontId="3" fillId="0" borderId="0" xfId="0" applyFont="1"/>
    <xf numFmtId="0" fontId="9" fillId="0" borderId="0" xfId="0" applyFont="1" applyBorder="1" applyAlignment="1">
      <alignment vertical="center"/>
    </xf>
    <xf numFmtId="0" fontId="3" fillId="0" borderId="0" xfId="0" applyFont="1" applyBorder="1"/>
    <xf numFmtId="0" fontId="3" fillId="0" borderId="1" xfId="0" applyFont="1" applyBorder="1"/>
    <xf numFmtId="0" fontId="3" fillId="0" borderId="3" xfId="0" applyFont="1" applyBorder="1"/>
    <xf numFmtId="0" fontId="3" fillId="0" borderId="2" xfId="0" applyFont="1" applyBorder="1"/>
    <xf numFmtId="0" fontId="3" fillId="0" borderId="22" xfId="0" applyFont="1" applyBorder="1"/>
    <xf numFmtId="0" fontId="3" fillId="0" borderId="23" xfId="0" applyFont="1" applyBorder="1"/>
    <xf numFmtId="0" fontId="3" fillId="0" borderId="13" xfId="0" applyFont="1" applyBorder="1" applyAlignment="1">
      <alignment horizontal="center" vertical="center" wrapText="1"/>
    </xf>
    <xf numFmtId="0" fontId="0" fillId="0" borderId="0" xfId="0" applyBorder="1" applyAlignment="1"/>
    <xf numFmtId="0" fontId="13" fillId="0" borderId="8" xfId="0" applyFont="1" applyBorder="1" applyAlignment="1">
      <alignment vertical="center"/>
    </xf>
    <xf numFmtId="0" fontId="13" fillId="0" borderId="7" xfId="0" applyFont="1" applyBorder="1" applyAlignment="1">
      <alignment vertical="center"/>
    </xf>
    <xf numFmtId="0" fontId="13" fillId="0" borderId="5" xfId="0" applyFont="1" applyBorder="1" applyAlignment="1">
      <alignment horizontal="center" vertical="center"/>
    </xf>
    <xf numFmtId="0" fontId="16" fillId="0" borderId="0" xfId="0" applyFont="1" applyBorder="1" applyAlignment="1">
      <alignment vertical="center"/>
    </xf>
    <xf numFmtId="0" fontId="16" fillId="0" borderId="1"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16" fillId="0" borderId="4" xfId="0" applyFont="1" applyBorder="1" applyAlignment="1">
      <alignment vertical="center"/>
    </xf>
    <xf numFmtId="0" fontId="12" fillId="0" borderId="0" xfId="0" applyFont="1" applyBorder="1" applyAlignment="1">
      <alignment vertical="center"/>
    </xf>
    <xf numFmtId="49" fontId="12" fillId="0" borderId="0" xfId="0" applyNumberFormat="1" applyFont="1" applyBorder="1" applyAlignment="1">
      <alignment vertical="top"/>
    </xf>
    <xf numFmtId="0" fontId="12" fillId="0" borderId="0" xfId="0" applyFont="1" applyBorder="1" applyAlignment="1">
      <alignment horizontal="right" vertical="top"/>
    </xf>
    <xf numFmtId="0" fontId="0" fillId="0" borderId="2" xfId="0" applyBorder="1" applyAlignment="1"/>
    <xf numFmtId="0" fontId="0" fillId="0" borderId="3" xfId="0" applyBorder="1" applyAlignment="1"/>
    <xf numFmtId="0" fontId="0" fillId="0" borderId="5" xfId="0" applyBorder="1" applyAlignment="1"/>
    <xf numFmtId="0" fontId="21" fillId="0" borderId="0" xfId="0" applyFont="1" applyBorder="1" applyAlignment="1">
      <alignment vertical="center"/>
    </xf>
    <xf numFmtId="0" fontId="7" fillId="0" borderId="0" xfId="0" applyFont="1" applyBorder="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4" fillId="0" borderId="4" xfId="0" applyFont="1" applyBorder="1" applyAlignment="1">
      <alignment vertical="center"/>
    </xf>
    <xf numFmtId="0" fontId="16" fillId="0" borderId="5" xfId="0" applyFont="1" applyBorder="1" applyAlignment="1">
      <alignment vertical="center"/>
    </xf>
    <xf numFmtId="0" fontId="3" fillId="0" borderId="0" xfId="0" applyFont="1" applyBorder="1" applyAlignment="1">
      <alignment horizontal="right" vertical="center"/>
    </xf>
    <xf numFmtId="0" fontId="21" fillId="0" borderId="0" xfId="0" applyFont="1" applyAlignment="1">
      <alignment vertical="center"/>
    </xf>
    <xf numFmtId="0" fontId="0" fillId="0" borderId="2" xfId="0" applyBorder="1"/>
    <xf numFmtId="0" fontId="0" fillId="0" borderId="9" xfId="0" applyBorder="1"/>
    <xf numFmtId="0" fontId="22" fillId="0" borderId="0" xfId="0" applyFont="1"/>
    <xf numFmtId="0" fontId="3" fillId="0" borderId="0" xfId="0" applyFont="1" applyAlignment="1"/>
    <xf numFmtId="0" fontId="3" fillId="0" borderId="0" xfId="0" applyFont="1" applyBorder="1" applyAlignment="1">
      <alignment vertical="top"/>
    </xf>
    <xf numFmtId="0" fontId="4" fillId="0" borderId="4" xfId="0" applyFont="1" applyBorder="1" applyAlignment="1">
      <alignment horizontal="center" vertical="center"/>
    </xf>
    <xf numFmtId="56" fontId="0" fillId="0" borderId="0" xfId="0" quotePrefix="1" applyNumberFormat="1"/>
    <xf numFmtId="0" fontId="6" fillId="0" borderId="0" xfId="0" applyFont="1" applyBorder="1" applyAlignment="1">
      <alignment horizontal="right" vertical="center"/>
    </xf>
    <xf numFmtId="0" fontId="7" fillId="0" borderId="0" xfId="0" applyFont="1"/>
    <xf numFmtId="0" fontId="16" fillId="0" borderId="0" xfId="0" applyFont="1"/>
    <xf numFmtId="0" fontId="7" fillId="0" borderId="9" xfId="0" applyFont="1" applyBorder="1"/>
    <xf numFmtId="0" fontId="4" fillId="0" borderId="7" xfId="0" applyFont="1" applyBorder="1" applyAlignment="1">
      <alignment vertical="center"/>
    </xf>
    <xf numFmtId="0" fontId="7" fillId="0" borderId="0" xfId="0" applyFont="1" applyAlignment="1">
      <alignment vertical="center"/>
    </xf>
    <xf numFmtId="0" fontId="12" fillId="0" borderId="0" xfId="0" applyFont="1"/>
    <xf numFmtId="0" fontId="25" fillId="0" borderId="0" xfId="0" applyFont="1" applyAlignment="1">
      <alignment vertical="center"/>
    </xf>
    <xf numFmtId="0" fontId="12" fillId="0" borderId="12" xfId="0" applyFont="1" applyBorder="1"/>
    <xf numFmtId="0" fontId="12" fillId="0" borderId="13" xfId="0" applyFont="1" applyBorder="1"/>
    <xf numFmtId="0" fontId="12" fillId="0" borderId="14" xfId="0" applyFont="1" applyBorder="1"/>
    <xf numFmtId="0" fontId="12" fillId="0" borderId="4" xfId="0" applyFont="1" applyBorder="1"/>
    <xf numFmtId="0" fontId="12" fillId="0" borderId="0" xfId="0" applyFont="1" applyBorder="1"/>
    <xf numFmtId="0" fontId="12" fillId="0" borderId="5" xfId="0" applyFont="1" applyBorder="1"/>
    <xf numFmtId="0" fontId="12" fillId="0" borderId="7" xfId="0" applyFont="1" applyBorder="1"/>
    <xf numFmtId="0" fontId="12" fillId="0" borderId="9" xfId="0" applyFont="1" applyBorder="1"/>
    <xf numFmtId="0" fontId="12" fillId="0" borderId="8" xfId="0" applyFont="1" applyBorder="1"/>
    <xf numFmtId="0" fontId="16" fillId="0" borderId="0" xfId="0" applyFont="1" applyAlignment="1">
      <alignment horizontal="justify"/>
    </xf>
    <xf numFmtId="0" fontId="26" fillId="0" borderId="0" xfId="0" applyFont="1" applyAlignment="1">
      <alignment vertical="center"/>
    </xf>
    <xf numFmtId="0" fontId="7" fillId="0" borderId="0" xfId="0" applyFont="1" applyAlignment="1">
      <alignment horizontal="center" vertical="center"/>
    </xf>
    <xf numFmtId="0" fontId="12" fillId="0" borderId="2" xfId="0" applyFont="1" applyBorder="1" applyAlignment="1">
      <alignment vertical="center"/>
    </xf>
    <xf numFmtId="0" fontId="3" fillId="0" borderId="0" xfId="0" applyFont="1" applyBorder="1" applyAlignment="1"/>
    <xf numFmtId="0" fontId="16" fillId="0" borderId="16" xfId="0" applyFont="1" applyBorder="1" applyAlignment="1">
      <alignment vertical="center"/>
    </xf>
    <xf numFmtId="0" fontId="3" fillId="0" borderId="0" xfId="0" applyFont="1" applyAlignment="1">
      <alignment horizontal="left" vertical="center" shrinkToFit="1"/>
    </xf>
    <xf numFmtId="0" fontId="7" fillId="0" borderId="0" xfId="0" applyFont="1" applyBorder="1" applyAlignment="1"/>
    <xf numFmtId="0" fontId="3" fillId="0" borderId="29" xfId="0" applyFont="1" applyBorder="1" applyAlignment="1">
      <alignment horizontal="center" vertical="center" wrapText="1"/>
    </xf>
    <xf numFmtId="0" fontId="16" fillId="0" borderId="29" xfId="0" applyFont="1" applyBorder="1" applyAlignment="1">
      <alignment vertical="center" wrapText="1"/>
    </xf>
    <xf numFmtId="0" fontId="16" fillId="0" borderId="30" xfId="0" applyFont="1" applyBorder="1" applyAlignment="1">
      <alignment vertical="center" wrapText="1"/>
    </xf>
    <xf numFmtId="0" fontId="16" fillId="0" borderId="31" xfId="0" applyFont="1" applyBorder="1" applyAlignment="1">
      <alignment vertical="center" wrapText="1"/>
    </xf>
    <xf numFmtId="0" fontId="16" fillId="0" borderId="32" xfId="0" applyFont="1" applyBorder="1" applyAlignment="1">
      <alignment vertical="center" wrapText="1"/>
    </xf>
    <xf numFmtId="0" fontId="0" fillId="0" borderId="33" xfId="0" applyBorder="1" applyAlignment="1">
      <alignment vertical="center"/>
    </xf>
    <xf numFmtId="0" fontId="0" fillId="0" borderId="34" xfId="0" applyBorder="1" applyAlignment="1">
      <alignment horizontal="center" vertical="center" wrapText="1"/>
    </xf>
    <xf numFmtId="0" fontId="3" fillId="0" borderId="35" xfId="0" applyFont="1" applyBorder="1" applyAlignment="1">
      <alignment horizontal="center" vertical="center" wrapText="1"/>
    </xf>
    <xf numFmtId="0" fontId="28" fillId="0" borderId="0" xfId="0" applyFont="1" applyAlignment="1">
      <alignment horizontal="right" vertical="center"/>
    </xf>
    <xf numFmtId="0" fontId="16" fillId="0" borderId="28" xfId="0" applyFont="1" applyBorder="1" applyAlignment="1">
      <alignment horizontal="center" vertical="center"/>
    </xf>
    <xf numFmtId="0" fontId="16" fillId="0" borderId="29" xfId="0" applyFont="1" applyBorder="1" applyAlignment="1">
      <alignment vertical="center"/>
    </xf>
    <xf numFmtId="0" fontId="16" fillId="0" borderId="31" xfId="0" applyFont="1" applyBorder="1" applyAlignment="1">
      <alignment vertical="center"/>
    </xf>
    <xf numFmtId="0" fontId="16" fillId="0" borderId="38" xfId="0" applyFont="1" applyBorder="1" applyAlignment="1">
      <alignment horizontal="center" vertical="center"/>
    </xf>
    <xf numFmtId="0" fontId="16" fillId="0" borderId="39" xfId="0" applyFont="1" applyBorder="1" applyAlignment="1">
      <alignment vertical="center"/>
    </xf>
    <xf numFmtId="0" fontId="16" fillId="0" borderId="40" xfId="0" applyFont="1" applyBorder="1" applyAlignment="1">
      <alignment vertical="center"/>
    </xf>
    <xf numFmtId="0" fontId="16" fillId="0" borderId="29" xfId="0" applyFont="1" applyBorder="1" applyAlignment="1">
      <alignment vertical="center" textRotation="255"/>
    </xf>
    <xf numFmtId="49" fontId="7" fillId="0" borderId="0" xfId="0" applyNumberFormat="1" applyFont="1" applyBorder="1" applyAlignment="1">
      <alignment vertical="top"/>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41" xfId="0" applyFont="1" applyBorder="1" applyAlignment="1">
      <alignment horizontal="center" vertical="center"/>
    </xf>
    <xf numFmtId="0" fontId="12" fillId="0" borderId="28" xfId="0" applyFont="1" applyBorder="1" applyAlignment="1">
      <alignment vertical="center"/>
    </xf>
    <xf numFmtId="0" fontId="12" fillId="0" borderId="29" xfId="0" applyFont="1" applyBorder="1" applyAlignment="1">
      <alignment vertical="center"/>
    </xf>
    <xf numFmtId="0" fontId="7" fillId="0" borderId="30" xfId="0" applyFont="1" applyBorder="1" applyAlignment="1">
      <alignment vertical="center"/>
    </xf>
    <xf numFmtId="0" fontId="12" fillId="0" borderId="38" xfId="0" applyFont="1" applyBorder="1" applyAlignment="1">
      <alignment vertical="center"/>
    </xf>
    <xf numFmtId="0" fontId="12" fillId="0" borderId="31" xfId="0" applyFont="1" applyBorder="1" applyAlignment="1">
      <alignment vertical="center"/>
    </xf>
    <xf numFmtId="0" fontId="7" fillId="0" borderId="32" xfId="0" applyFont="1" applyBorder="1" applyAlignment="1">
      <alignment vertical="center"/>
    </xf>
    <xf numFmtId="0" fontId="12" fillId="0" borderId="2" xfId="0" applyFont="1" applyBorder="1" applyAlignment="1"/>
    <xf numFmtId="0" fontId="12" fillId="0" borderId="0" xfId="0" applyFont="1" applyBorder="1" applyAlignment="1"/>
    <xf numFmtId="0" fontId="0" fillId="0" borderId="42" xfId="0" applyBorder="1" applyAlignment="1"/>
    <xf numFmtId="0" fontId="26" fillId="0" borderId="0" xfId="0" applyFont="1" applyBorder="1" applyAlignment="1">
      <alignment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29" xfId="0" applyFont="1" applyBorder="1" applyAlignment="1">
      <alignment vertical="center"/>
    </xf>
    <xf numFmtId="0" fontId="21" fillId="0" borderId="44" xfId="0" applyFont="1" applyBorder="1" applyAlignment="1">
      <alignment vertical="center"/>
    </xf>
    <xf numFmtId="0" fontId="21" fillId="0" borderId="49" xfId="0" applyFont="1" applyBorder="1" applyAlignment="1">
      <alignment vertical="center"/>
    </xf>
    <xf numFmtId="0" fontId="13" fillId="0" borderId="53" xfId="0" applyFont="1" applyBorder="1" applyAlignment="1">
      <alignment vertical="center" wrapText="1"/>
    </xf>
    <xf numFmtId="0" fontId="13" fillId="0" borderId="29" xfId="0" applyFont="1" applyBorder="1" applyAlignment="1">
      <alignment vertical="center" wrapText="1"/>
    </xf>
    <xf numFmtId="0" fontId="13" fillId="0" borderId="29"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1" xfId="0" applyFont="1" applyBorder="1" applyAlignment="1">
      <alignment vertical="center" wrapText="1"/>
    </xf>
    <xf numFmtId="0" fontId="3" fillId="0" borderId="55" xfId="0" applyFont="1" applyBorder="1" applyAlignment="1">
      <alignment vertical="center"/>
    </xf>
    <xf numFmtId="0" fontId="13" fillId="0" borderId="57" xfId="0" applyFont="1" applyBorder="1" applyAlignment="1">
      <alignment vertical="center"/>
    </xf>
    <xf numFmtId="0" fontId="3" fillId="0" borderId="41" xfId="0" applyFont="1" applyBorder="1" applyAlignment="1">
      <alignment horizontal="center" vertical="center"/>
    </xf>
    <xf numFmtId="0" fontId="3" fillId="0" borderId="30" xfId="0" applyFont="1" applyBorder="1" applyAlignment="1">
      <alignment horizontal="center" vertical="center"/>
    </xf>
    <xf numFmtId="0" fontId="0" fillId="0" borderId="5" xfId="0" applyBorder="1" applyAlignment="1">
      <alignment horizontal="center" vertical="center"/>
    </xf>
    <xf numFmtId="0" fontId="0" fillId="0" borderId="35" xfId="0" applyBorder="1" applyAlignment="1">
      <alignment vertical="center"/>
    </xf>
    <xf numFmtId="0" fontId="0" fillId="0" borderId="49" xfId="0" applyBorder="1" applyAlignment="1">
      <alignment vertical="center"/>
    </xf>
    <xf numFmtId="0" fontId="16" fillId="0" borderId="8" xfId="0" applyFont="1" applyBorder="1" applyAlignment="1">
      <alignment vertical="center"/>
    </xf>
    <xf numFmtId="0" fontId="16" fillId="0" borderId="0" xfId="0" applyFont="1" applyAlignment="1">
      <alignment vertical="center" shrinkToFit="1"/>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29" xfId="0" applyFont="1" applyBorder="1" applyAlignment="1">
      <alignment vertical="center" shrinkToFit="1"/>
    </xf>
    <xf numFmtId="0" fontId="12" fillId="0" borderId="30" xfId="0" applyFont="1" applyBorder="1" applyAlignment="1">
      <alignmen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13" fillId="0" borderId="31" xfId="0" applyFont="1" applyBorder="1" applyAlignment="1">
      <alignment vertical="center"/>
    </xf>
    <xf numFmtId="0" fontId="12" fillId="0" borderId="0" xfId="0" applyFont="1" applyBorder="1" applyAlignment="1">
      <alignment horizontal="right" vertical="center"/>
    </xf>
    <xf numFmtId="0" fontId="11" fillId="0" borderId="29" xfId="0" applyFont="1" applyBorder="1" applyAlignment="1">
      <alignment horizontal="right" vertical="center"/>
    </xf>
    <xf numFmtId="0" fontId="11" fillId="0" borderId="30" xfId="0" applyFont="1" applyBorder="1" applyAlignment="1">
      <alignment horizontal="right" vertical="center"/>
    </xf>
    <xf numFmtId="0" fontId="12" fillId="0" borderId="32" xfId="0" applyFont="1" applyBorder="1" applyAlignment="1">
      <alignment vertical="center"/>
    </xf>
    <xf numFmtId="0" fontId="7" fillId="0" borderId="2" xfId="0" applyFont="1" applyBorder="1"/>
    <xf numFmtId="0" fontId="7" fillId="0" borderId="3" xfId="0" applyFont="1" applyBorder="1"/>
    <xf numFmtId="0" fontId="7" fillId="0" borderId="8" xfId="0" applyFont="1" applyBorder="1"/>
    <xf numFmtId="0" fontId="7" fillId="0" borderId="0" xfId="0" applyFont="1" applyBorder="1"/>
    <xf numFmtId="0" fontId="7" fillId="0" borderId="5" xfId="0" applyFont="1" applyBorder="1"/>
    <xf numFmtId="0" fontId="7" fillId="0" borderId="42" xfId="0" applyFont="1" applyBorder="1" applyAlignment="1">
      <alignment vertical="center"/>
    </xf>
    <xf numFmtId="0" fontId="7" fillId="0" borderId="42" xfId="0" applyFont="1" applyBorder="1"/>
    <xf numFmtId="0" fontId="7" fillId="0" borderId="61" xfId="0" applyFont="1" applyBorder="1"/>
    <xf numFmtId="0" fontId="3" fillId="0" borderId="29" xfId="0" applyFont="1" applyBorder="1" applyAlignment="1">
      <alignment horizontal="right" vertical="top"/>
    </xf>
    <xf numFmtId="0" fontId="16" fillId="0" borderId="35" xfId="0" applyFont="1" applyBorder="1" applyAlignment="1">
      <alignment vertical="center"/>
    </xf>
    <xf numFmtId="0" fontId="16" fillId="0" borderId="44" xfId="0" applyFont="1" applyBorder="1" applyAlignment="1">
      <alignment vertical="center"/>
    </xf>
    <xf numFmtId="0" fontId="16" fillId="0" borderId="35" xfId="0" applyFont="1" applyBorder="1" applyAlignment="1">
      <alignment vertical="top"/>
    </xf>
    <xf numFmtId="0" fontId="16" fillId="0" borderId="18" xfId="0" applyFont="1" applyBorder="1" applyAlignment="1">
      <alignment vertical="center"/>
    </xf>
    <xf numFmtId="0" fontId="16" fillId="0" borderId="16" xfId="0" applyFont="1" applyBorder="1" applyAlignment="1">
      <alignment vertical="top"/>
    </xf>
    <xf numFmtId="0" fontId="11" fillId="0" borderId="29" xfId="0" applyFont="1" applyBorder="1" applyAlignment="1">
      <alignment horizontal="right" vertical="top"/>
    </xf>
    <xf numFmtId="0" fontId="3" fillId="0" borderId="32" xfId="0" applyFont="1" applyBorder="1" applyAlignment="1">
      <alignment horizontal="center" vertical="center" wrapText="1"/>
    </xf>
    <xf numFmtId="0" fontId="3" fillId="0" borderId="24" xfId="0" applyFont="1" applyBorder="1"/>
    <xf numFmtId="0" fontId="3" fillId="0" borderId="42" xfId="0" applyFont="1" applyBorder="1" applyAlignment="1">
      <alignment vertical="top"/>
    </xf>
    <xf numFmtId="0" fontId="3" fillId="0" borderId="42" xfId="0" applyFont="1" applyBorder="1"/>
    <xf numFmtId="0" fontId="7" fillId="0" borderId="0" xfId="0" applyFont="1" applyAlignment="1">
      <alignment wrapText="1"/>
    </xf>
    <xf numFmtId="0" fontId="7" fillId="0" borderId="24" xfId="0" applyFont="1" applyBorder="1"/>
    <xf numFmtId="0" fontId="7" fillId="0" borderId="60" xfId="0" applyFont="1" applyBorder="1"/>
    <xf numFmtId="0" fontId="7" fillId="0" borderId="43" xfId="0" applyFont="1" applyBorder="1"/>
    <xf numFmtId="0" fontId="7" fillId="0" borderId="46" xfId="0" applyFont="1" applyBorder="1"/>
    <xf numFmtId="0" fontId="7" fillId="0" borderId="51" xfId="0" applyFont="1" applyBorder="1"/>
    <xf numFmtId="0" fontId="7" fillId="0" borderId="48" xfId="0" applyFont="1" applyBorder="1"/>
    <xf numFmtId="0" fontId="23" fillId="0" borderId="29" xfId="0" applyFont="1" applyBorder="1" applyAlignment="1">
      <alignment vertical="center" wrapText="1"/>
    </xf>
    <xf numFmtId="0" fontId="3" fillId="0" borderId="30" xfId="0" applyFont="1" applyBorder="1" applyAlignment="1">
      <alignment vertical="center"/>
    </xf>
    <xf numFmtId="0" fontId="4" fillId="0" borderId="5" xfId="0" applyFont="1" applyBorder="1" applyAlignment="1">
      <alignment vertical="center"/>
    </xf>
    <xf numFmtId="0" fontId="4" fillId="0" borderId="44" xfId="0" applyFont="1" applyBorder="1" applyAlignment="1">
      <alignment vertical="center"/>
    </xf>
    <xf numFmtId="0" fontId="4" fillId="0" borderId="35" xfId="0" applyFont="1" applyBorder="1" applyAlignment="1">
      <alignment horizontal="center" vertical="center"/>
    </xf>
    <xf numFmtId="0" fontId="4" fillId="0" borderId="35" xfId="0" applyFont="1" applyBorder="1" applyAlignment="1">
      <alignment vertical="center"/>
    </xf>
    <xf numFmtId="0" fontId="4" fillId="0" borderId="49" xfId="0" applyFont="1" applyBorder="1" applyAlignment="1">
      <alignment vertical="center"/>
    </xf>
    <xf numFmtId="0" fontId="7" fillId="0" borderId="64" xfId="0" applyFont="1" applyBorder="1" applyAlignment="1">
      <alignment vertical="center"/>
    </xf>
    <xf numFmtId="0" fontId="12" fillId="0" borderId="55" xfId="0" applyFont="1" applyBorder="1"/>
    <xf numFmtId="0" fontId="12" fillId="0" borderId="53" xfId="0" applyFont="1" applyBorder="1"/>
    <xf numFmtId="0" fontId="12" fillId="0" borderId="57" xfId="0" applyFont="1" applyBorder="1"/>
    <xf numFmtId="0" fontId="12" fillId="0" borderId="39" xfId="0" applyFont="1" applyBorder="1"/>
    <xf numFmtId="0" fontId="12" fillId="0" borderId="22" xfId="0" applyFont="1" applyBorder="1"/>
    <xf numFmtId="0" fontId="12" fillId="0" borderId="16" xfId="0" applyFont="1" applyBorder="1"/>
    <xf numFmtId="0" fontId="7" fillId="0" borderId="0" xfId="0" applyFont="1" applyAlignment="1">
      <alignment horizontal="center"/>
    </xf>
    <xf numFmtId="0" fontId="16" fillId="0" borderId="34" xfId="0" applyFont="1" applyBorder="1" applyAlignment="1">
      <alignment horizontal="center" vertical="center"/>
    </xf>
    <xf numFmtId="0" fontId="12" fillId="0" borderId="9" xfId="0" applyFont="1" applyBorder="1" applyAlignment="1">
      <alignment vertical="center"/>
    </xf>
    <xf numFmtId="0" fontId="7" fillId="0" borderId="55" xfId="2" applyFont="1" applyBorder="1" applyAlignment="1">
      <alignment horizontal="center"/>
    </xf>
    <xf numFmtId="0" fontId="7" fillId="0" borderId="57" xfId="2" applyFont="1" applyBorder="1"/>
    <xf numFmtId="0" fontId="7" fillId="0" borderId="41" xfId="2" applyFont="1" applyBorder="1" applyAlignment="1">
      <alignment horizontal="center"/>
    </xf>
    <xf numFmtId="0" fontId="3" fillId="0" borderId="65" xfId="0" applyFont="1" applyBorder="1" applyAlignment="1">
      <alignment vertical="center"/>
    </xf>
    <xf numFmtId="0" fontId="12" fillId="0" borderId="66" xfId="0" applyFont="1" applyBorder="1" applyAlignment="1">
      <alignment horizontal="center" vertical="center"/>
    </xf>
    <xf numFmtId="0" fontId="7" fillId="0" borderId="0" xfId="0" applyFont="1" applyAlignment="1">
      <alignment horizontal="justify"/>
    </xf>
    <xf numFmtId="0" fontId="3" fillId="0" borderId="31" xfId="0" applyFont="1" applyBorder="1" applyAlignment="1">
      <alignment vertical="center"/>
    </xf>
    <xf numFmtId="0" fontId="12" fillId="0" borderId="67" xfId="0" applyFont="1" applyBorder="1" applyAlignment="1">
      <alignment vertical="center"/>
    </xf>
    <xf numFmtId="0" fontId="7" fillId="0" borderId="24" xfId="0" applyFont="1" applyBorder="1" applyAlignment="1">
      <alignment vertical="center"/>
    </xf>
    <xf numFmtId="0" fontId="7" fillId="0" borderId="60" xfId="0" applyFont="1" applyBorder="1" applyAlignment="1">
      <alignment vertical="center"/>
    </xf>
    <xf numFmtId="0" fontId="12" fillId="0" borderId="16" xfId="0" applyFont="1" applyBorder="1" applyAlignment="1">
      <alignment vertical="center"/>
    </xf>
    <xf numFmtId="0" fontId="12" fillId="0" borderId="25" xfId="0" applyFont="1" applyBorder="1" applyAlignment="1">
      <alignment vertical="center"/>
    </xf>
    <xf numFmtId="0" fontId="7" fillId="0" borderId="61" xfId="0" applyFont="1" applyBorder="1" applyAlignment="1">
      <alignment vertical="center"/>
    </xf>
    <xf numFmtId="0" fontId="7" fillId="0" borderId="66" xfId="0" applyFont="1" applyBorder="1" applyAlignment="1">
      <alignment vertical="center"/>
    </xf>
    <xf numFmtId="0" fontId="12" fillId="0" borderId="9" xfId="0" applyFont="1" applyBorder="1" applyAlignment="1">
      <alignment vertical="top"/>
    </xf>
    <xf numFmtId="0" fontId="16" fillId="0" borderId="39" xfId="0" applyFont="1" applyBorder="1" applyAlignment="1">
      <alignment vertical="center" textRotation="255"/>
    </xf>
    <xf numFmtId="0" fontId="13" fillId="0" borderId="4" xfId="0" applyFont="1" applyBorder="1" applyAlignment="1">
      <alignment horizontal="center" vertical="center"/>
    </xf>
    <xf numFmtId="0" fontId="13" fillId="0" borderId="35" xfId="0" applyFont="1" applyBorder="1" applyAlignment="1">
      <alignment horizontal="center" vertical="center"/>
    </xf>
    <xf numFmtId="0" fontId="4" fillId="0" borderId="35" xfId="0" applyFont="1" applyBorder="1" applyAlignment="1">
      <alignment horizontal="center" vertical="center" shrinkToFit="1"/>
    </xf>
    <xf numFmtId="0" fontId="13" fillId="0" borderId="35" xfId="0" applyFont="1" applyBorder="1" applyAlignment="1">
      <alignment horizontal="center" vertical="center" shrinkToFit="1"/>
    </xf>
    <xf numFmtId="0" fontId="13" fillId="0" borderId="49" xfId="0" applyFont="1" applyBorder="1" applyAlignment="1">
      <alignment vertical="center"/>
    </xf>
    <xf numFmtId="0" fontId="4" fillId="0" borderId="27" xfId="0" applyFont="1" applyBorder="1" applyAlignment="1">
      <alignment horizontal="center" vertical="center" shrinkToFit="1"/>
    </xf>
    <xf numFmtId="0" fontId="13" fillId="0" borderId="27" xfId="0" applyFont="1" applyBorder="1" applyAlignment="1">
      <alignment horizontal="center" vertical="center" shrinkToFit="1"/>
    </xf>
    <xf numFmtId="0" fontId="4" fillId="0" borderId="27" xfId="0" applyFont="1" applyBorder="1" applyAlignment="1">
      <alignment horizontal="center" vertical="center"/>
    </xf>
    <xf numFmtId="0" fontId="13" fillId="0" borderId="22" xfId="0" applyFont="1" applyBorder="1" applyAlignment="1">
      <alignment vertical="center"/>
    </xf>
    <xf numFmtId="0" fontId="13" fillId="0" borderId="23" xfId="0" applyFont="1" applyBorder="1" applyAlignment="1">
      <alignment vertical="center"/>
    </xf>
    <xf numFmtId="0" fontId="12" fillId="0" borderId="58" xfId="0" applyFont="1" applyBorder="1" applyAlignment="1">
      <alignment horizontal="center" vertical="center"/>
    </xf>
    <xf numFmtId="0" fontId="13" fillId="0" borderId="38" xfId="0" applyFont="1" applyBorder="1" applyAlignment="1">
      <alignment vertical="center"/>
    </xf>
    <xf numFmtId="0" fontId="13" fillId="0" borderId="32" xfId="0" applyFont="1" applyBorder="1" applyAlignment="1">
      <alignment vertical="center"/>
    </xf>
    <xf numFmtId="0" fontId="11" fillId="0" borderId="29" xfId="0" applyFont="1" applyBorder="1" applyAlignment="1">
      <alignment horizontal="justify" vertical="top" wrapText="1"/>
    </xf>
    <xf numFmtId="0" fontId="16" fillId="0" borderId="28" xfId="0" applyFont="1" applyBorder="1" applyAlignment="1">
      <alignment horizontal="center" vertical="center" wrapText="1"/>
    </xf>
    <xf numFmtId="0" fontId="3" fillId="0" borderId="39" xfId="0" applyFont="1" applyBorder="1" applyAlignment="1">
      <alignment vertical="center"/>
    </xf>
    <xf numFmtId="0" fontId="3" fillId="0" borderId="29" xfId="4" applyFont="1" applyBorder="1" applyAlignment="1">
      <alignment horizontal="center" vertical="center"/>
    </xf>
    <xf numFmtId="0" fontId="3" fillId="0" borderId="67" xfId="4" applyFont="1" applyBorder="1" applyAlignment="1">
      <alignment vertical="center"/>
    </xf>
    <xf numFmtId="0" fontId="3" fillId="0" borderId="62" xfId="4" applyFont="1" applyBorder="1" applyAlignment="1">
      <alignment vertical="center"/>
    </xf>
    <xf numFmtId="0" fontId="3" fillId="0" borderId="16" xfId="4" applyFont="1" applyBorder="1" applyAlignment="1">
      <alignment vertical="center"/>
    </xf>
    <xf numFmtId="0" fontId="3" fillId="0" borderId="17" xfId="4" applyFont="1" applyBorder="1" applyAlignment="1">
      <alignment vertical="center"/>
    </xf>
    <xf numFmtId="0" fontId="3" fillId="0" borderId="22" xfId="4" applyFont="1" applyBorder="1" applyAlignment="1">
      <alignment vertical="center"/>
    </xf>
    <xf numFmtId="0" fontId="3" fillId="0" borderId="23" xfId="4" applyFont="1" applyBorder="1" applyAlignment="1">
      <alignment vertical="center"/>
    </xf>
    <xf numFmtId="0" fontId="3" fillId="0" borderId="44" xfId="4" applyFont="1" applyBorder="1" applyAlignment="1">
      <alignment vertical="center"/>
    </xf>
    <xf numFmtId="0" fontId="3" fillId="0" borderId="44" xfId="4" applyFont="1" applyBorder="1"/>
    <xf numFmtId="0" fontId="3" fillId="0" borderId="29" xfId="4" applyFont="1" applyBorder="1" applyAlignment="1">
      <alignment vertical="center"/>
    </xf>
    <xf numFmtId="0" fontId="3" fillId="0" borderId="29" xfId="4" applyFont="1" applyBorder="1"/>
    <xf numFmtId="0" fontId="3" fillId="0" borderId="49" xfId="4" applyFont="1" applyBorder="1" applyAlignment="1">
      <alignment vertical="center"/>
    </xf>
    <xf numFmtId="0" fontId="3" fillId="0" borderId="49" xfId="4" applyFont="1" applyBorder="1"/>
    <xf numFmtId="0" fontId="3" fillId="0" borderId="35" xfId="4" applyFont="1" applyBorder="1" applyAlignment="1">
      <alignment vertical="center"/>
    </xf>
    <xf numFmtId="0" fontId="3" fillId="0" borderId="35" xfId="4" applyFont="1" applyBorder="1"/>
    <xf numFmtId="0" fontId="3" fillId="0" borderId="25" xfId="4" applyFont="1" applyBorder="1" applyAlignment="1">
      <alignment vertical="center"/>
    </xf>
    <xf numFmtId="0" fontId="3" fillId="0" borderId="72" xfId="4" applyFont="1" applyBorder="1" applyAlignment="1">
      <alignment vertical="center"/>
    </xf>
    <xf numFmtId="0" fontId="3" fillId="0" borderId="34" xfId="4" applyFont="1" applyBorder="1" applyAlignment="1">
      <alignment vertical="center"/>
    </xf>
    <xf numFmtId="0" fontId="3" fillId="0" borderId="34" xfId="4" applyFont="1" applyBorder="1"/>
    <xf numFmtId="0" fontId="3" fillId="0" borderId="45" xfId="0" applyFont="1" applyBorder="1" applyAlignment="1">
      <alignment vertical="center"/>
    </xf>
    <xf numFmtId="0" fontId="3" fillId="0" borderId="47" xfId="0" applyFont="1" applyBorder="1" applyAlignment="1">
      <alignment vertical="center"/>
    </xf>
    <xf numFmtId="0" fontId="3" fillId="0" borderId="52" xfId="0" applyFont="1" applyBorder="1" applyAlignment="1">
      <alignment vertical="center"/>
    </xf>
    <xf numFmtId="0" fontId="3" fillId="0" borderId="50" xfId="0" applyFont="1" applyBorder="1" applyAlignment="1">
      <alignment vertical="center"/>
    </xf>
    <xf numFmtId="0" fontId="3" fillId="0" borderId="32" xfId="0" applyFont="1" applyBorder="1" applyAlignment="1">
      <alignment vertical="center"/>
    </xf>
    <xf numFmtId="0" fontId="3" fillId="0" borderId="57" xfId="0" applyFont="1" applyBorder="1" applyAlignment="1">
      <alignment vertical="center"/>
    </xf>
    <xf numFmtId="0" fontId="3" fillId="0" borderId="36" xfId="0" applyFont="1" applyBorder="1" applyAlignment="1">
      <alignment vertical="center"/>
    </xf>
    <xf numFmtId="0" fontId="3" fillId="0" borderId="40" xfId="0" applyFont="1" applyBorder="1" applyAlignment="1">
      <alignment vertical="center"/>
    </xf>
    <xf numFmtId="0" fontId="3" fillId="0" borderId="37" xfId="0" applyFont="1" applyBorder="1" applyAlignment="1">
      <alignment vertical="center"/>
    </xf>
    <xf numFmtId="0" fontId="11" fillId="0" borderId="27" xfId="0" applyFont="1" applyBorder="1" applyAlignment="1">
      <alignment horizontal="center" vertical="center" wrapText="1"/>
    </xf>
    <xf numFmtId="0" fontId="0" fillId="0" borderId="52" xfId="0" applyBorder="1" applyAlignment="1">
      <alignment horizontal="center" vertical="center" wrapText="1"/>
    </xf>
    <xf numFmtId="0" fontId="3" fillId="0" borderId="47" xfId="0" applyFont="1" applyBorder="1" applyAlignment="1">
      <alignment horizontal="center" vertical="center" wrapText="1"/>
    </xf>
    <xf numFmtId="0" fontId="12" fillId="0" borderId="0" xfId="0" applyFont="1" applyBorder="1" applyAlignment="1">
      <alignment vertical="top"/>
    </xf>
    <xf numFmtId="0" fontId="28" fillId="0" borderId="0" xfId="0" applyFont="1" applyBorder="1" applyAlignment="1">
      <alignment vertical="center"/>
    </xf>
    <xf numFmtId="0" fontId="14" fillId="0" borderId="0" xfId="0" applyFont="1" applyBorder="1" applyAlignment="1">
      <alignment vertical="center"/>
    </xf>
    <xf numFmtId="0" fontId="14" fillId="0" borderId="0" xfId="0" applyFont="1" applyBorder="1" applyAlignment="1">
      <alignment vertical="top"/>
    </xf>
    <xf numFmtId="0" fontId="16" fillId="0" borderId="0" xfId="0" applyFont="1" applyBorder="1" applyAlignment="1">
      <alignment vertical="top"/>
    </xf>
    <xf numFmtId="0" fontId="3" fillId="0" borderId="52" xfId="0" applyFont="1" applyBorder="1" applyAlignment="1">
      <alignment horizontal="center" vertical="center" wrapText="1"/>
    </xf>
    <xf numFmtId="0" fontId="3" fillId="0" borderId="0" xfId="1" applyFont="1" applyAlignment="1">
      <alignment vertical="center"/>
    </xf>
    <xf numFmtId="0" fontId="3" fillId="0" borderId="73" xfId="1" applyFont="1" applyBorder="1" applyAlignment="1">
      <alignment vertical="center" shrinkToFit="1"/>
    </xf>
    <xf numFmtId="0" fontId="3" fillId="0" borderId="0" xfId="1" applyFont="1" applyBorder="1" applyAlignment="1">
      <alignment vertical="center" wrapText="1"/>
    </xf>
    <xf numFmtId="0" fontId="7" fillId="0" borderId="0" xfId="1" applyFont="1" applyBorder="1"/>
    <xf numFmtId="0" fontId="29" fillId="0" borderId="0" xfId="1" applyFont="1" applyBorder="1" applyAlignment="1">
      <alignment vertical="center"/>
    </xf>
    <xf numFmtId="0" fontId="7" fillId="0" borderId="0" xfId="1" applyFont="1" applyBorder="1" applyAlignment="1">
      <alignment vertical="center"/>
    </xf>
    <xf numFmtId="0" fontId="13" fillId="0" borderId="0" xfId="1" applyFont="1" applyBorder="1" applyAlignment="1">
      <alignment vertical="center"/>
    </xf>
    <xf numFmtId="0" fontId="12" fillId="0" borderId="0" xfId="1" applyFont="1" applyBorder="1" applyAlignment="1">
      <alignment vertical="center"/>
    </xf>
    <xf numFmtId="0" fontId="12" fillId="0" borderId="0" xfId="1" applyFont="1" applyBorder="1"/>
    <xf numFmtId="0" fontId="30" fillId="0" borderId="0" xfId="0" applyFont="1" applyBorder="1" applyAlignment="1">
      <alignment vertical="center"/>
    </xf>
    <xf numFmtId="0" fontId="12" fillId="0" borderId="0" xfId="0" applyFont="1" applyBorder="1" applyAlignment="1">
      <alignment horizontal="left" vertical="center"/>
    </xf>
    <xf numFmtId="0" fontId="12" fillId="0" borderId="36" xfId="0" applyFont="1" applyBorder="1"/>
    <xf numFmtId="0" fontId="12" fillId="0" borderId="17" xfId="0" applyFont="1" applyBorder="1"/>
    <xf numFmtId="0" fontId="12" fillId="0" borderId="23" xfId="0" applyFont="1" applyBorder="1"/>
    <xf numFmtId="49" fontId="3" fillId="0" borderId="0" xfId="0" applyNumberFormat="1" applyFont="1" applyBorder="1" applyAlignment="1">
      <alignment vertical="center"/>
    </xf>
    <xf numFmtId="0" fontId="16" fillId="0" borderId="38" xfId="0" applyFont="1" applyBorder="1" applyAlignment="1">
      <alignment horizontal="center" vertical="center" wrapText="1"/>
    </xf>
    <xf numFmtId="0" fontId="0" fillId="0" borderId="77" xfId="0" applyBorder="1"/>
    <xf numFmtId="0" fontId="0" fillId="0" borderId="78" xfId="0" applyBorder="1"/>
    <xf numFmtId="0" fontId="0" fillId="0" borderId="79" xfId="0" applyBorder="1"/>
    <xf numFmtId="0" fontId="0" fillId="0" borderId="80" xfId="0" applyBorder="1"/>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6" fillId="0" borderId="83" xfId="0" applyFont="1" applyBorder="1" applyAlignment="1">
      <alignment horizontal="center"/>
    </xf>
    <xf numFmtId="0" fontId="6" fillId="0" borderId="82" xfId="0" applyFont="1" applyBorder="1" applyAlignment="1">
      <alignment horizontal="center"/>
    </xf>
    <xf numFmtId="0" fontId="3" fillId="0" borderId="83" xfId="0" applyFont="1" applyBorder="1" applyAlignment="1">
      <alignment horizontal="center" vertical="center"/>
    </xf>
    <xf numFmtId="0" fontId="33" fillId="0" borderId="0" xfId="0" applyFont="1"/>
    <xf numFmtId="0" fontId="20" fillId="0" borderId="84" xfId="0" applyFont="1" applyBorder="1" applyAlignment="1">
      <alignment horizontal="center" vertical="center" wrapText="1"/>
    </xf>
    <xf numFmtId="0" fontId="0" fillId="0" borderId="85" xfId="0" applyBorder="1"/>
    <xf numFmtId="0" fontId="16" fillId="0" borderId="84" xfId="0" applyFont="1" applyBorder="1" applyAlignment="1">
      <alignment horizontal="center" vertical="center" wrapText="1"/>
    </xf>
    <xf numFmtId="0" fontId="11" fillId="0" borderId="84" xfId="0" applyFont="1" applyBorder="1" applyAlignment="1">
      <alignment horizontal="justify" vertical="top" wrapText="1"/>
    </xf>
    <xf numFmtId="0" fontId="11" fillId="0" borderId="74" xfId="0" applyFont="1" applyBorder="1" applyAlignment="1">
      <alignment horizontal="justify" vertical="top" wrapText="1"/>
    </xf>
    <xf numFmtId="0" fontId="11" fillId="0" borderId="75" xfId="0" applyFont="1" applyBorder="1" applyAlignment="1">
      <alignment horizontal="justify" vertical="top" wrapText="1"/>
    </xf>
    <xf numFmtId="0" fontId="0" fillId="0" borderId="76" xfId="0" applyBorder="1"/>
    <xf numFmtId="0" fontId="6" fillId="0" borderId="9" xfId="0" applyFont="1" applyBorder="1"/>
    <xf numFmtId="0" fontId="27" fillId="0" borderId="2" xfId="0" applyFont="1" applyBorder="1"/>
    <xf numFmtId="0" fontId="37" fillId="0" borderId="0" xfId="0" applyFont="1" applyAlignment="1">
      <alignment vertical="center"/>
    </xf>
    <xf numFmtId="0" fontId="3" fillId="0" borderId="29" xfId="0" applyFont="1" applyBorder="1" applyAlignment="1">
      <alignment horizontal="left" vertical="center" wrapText="1"/>
    </xf>
    <xf numFmtId="0" fontId="38" fillId="0" borderId="0" xfId="0" applyFont="1"/>
    <xf numFmtId="0" fontId="30" fillId="0" borderId="0" xfId="0" applyFont="1"/>
    <xf numFmtId="0" fontId="24" fillId="0" borderId="0" xfId="0" applyFont="1" applyBorder="1" applyAlignment="1">
      <alignment vertical="center"/>
    </xf>
    <xf numFmtId="0" fontId="0" fillId="0" borderId="9" xfId="0" applyBorder="1" applyAlignment="1">
      <alignment horizontal="left" vertical="top"/>
    </xf>
    <xf numFmtId="0" fontId="3" fillId="0" borderId="9" xfId="0" applyFont="1" applyBorder="1" applyAlignment="1">
      <alignment horizontal="left" vertical="top"/>
    </xf>
    <xf numFmtId="0" fontId="39" fillId="0" borderId="0" xfId="0" applyFont="1"/>
    <xf numFmtId="0" fontId="12" fillId="0" borderId="0" xfId="0" applyFont="1" applyBorder="1" applyAlignment="1">
      <alignment vertical="top" wrapText="1"/>
    </xf>
    <xf numFmtId="0" fontId="14" fillId="0" borderId="25" xfId="0" applyFont="1" applyBorder="1" applyAlignment="1"/>
    <xf numFmtId="0" fontId="0" fillId="0" borderId="61" xfId="0" applyBorder="1" applyAlignment="1"/>
    <xf numFmtId="0" fontId="11" fillId="0" borderId="29" xfId="0" applyFont="1" applyFill="1" applyBorder="1" applyAlignment="1">
      <alignment horizontal="center" vertical="center" wrapText="1"/>
    </xf>
    <xf numFmtId="0" fontId="3" fillId="0" borderId="30" xfId="0" applyFont="1" applyFill="1" applyBorder="1" applyAlignment="1">
      <alignment horizontal="center" vertical="center"/>
    </xf>
    <xf numFmtId="0" fontId="3" fillId="0" borderId="34" xfId="0" applyFont="1" applyFill="1" applyBorder="1" applyAlignment="1">
      <alignment horizontal="center" vertical="center"/>
    </xf>
    <xf numFmtId="0" fontId="31" fillId="0" borderId="27" xfId="0" applyFont="1" applyFill="1" applyBorder="1" applyAlignment="1">
      <alignment horizontal="justify" vertical="top" wrapText="1"/>
    </xf>
    <xf numFmtId="0" fontId="31" fillId="0" borderId="27" xfId="0" applyFont="1" applyFill="1" applyBorder="1" applyAlignment="1">
      <alignment horizontal="center" vertical="center" wrapText="1"/>
    </xf>
    <xf numFmtId="0" fontId="31" fillId="0" borderId="27" xfId="0" applyFont="1" applyFill="1" applyBorder="1" applyAlignment="1">
      <alignment horizontal="center" vertical="center"/>
    </xf>
    <xf numFmtId="0" fontId="11" fillId="0" borderId="29" xfId="0" applyFont="1" applyFill="1" applyBorder="1" applyAlignment="1">
      <alignment horizontal="justify" vertical="top" wrapText="1"/>
    </xf>
    <xf numFmtId="0" fontId="11" fillId="0" borderId="75" xfId="0" applyFont="1" applyFill="1" applyBorder="1" applyAlignment="1">
      <alignment horizontal="center" vertical="center" wrapText="1"/>
    </xf>
    <xf numFmtId="0" fontId="11" fillId="0" borderId="75" xfId="0" applyFont="1" applyFill="1" applyBorder="1" applyAlignment="1">
      <alignment horizontal="justify" vertical="top" wrapText="1"/>
    </xf>
    <xf numFmtId="0" fontId="0" fillId="0" borderId="0" xfId="0" applyFill="1" applyBorder="1" applyAlignment="1">
      <alignment vertical="center"/>
    </xf>
    <xf numFmtId="0" fontId="16"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xf numFmtId="0" fontId="7" fillId="0" borderId="0" xfId="0" applyFont="1" applyFill="1" applyAlignment="1">
      <alignment vertical="center"/>
    </xf>
    <xf numFmtId="0" fontId="14" fillId="0" borderId="0" xfId="0" applyFont="1" applyFill="1" applyBorder="1" applyAlignment="1">
      <alignment vertical="center"/>
    </xf>
    <xf numFmtId="0" fontId="3" fillId="0" borderId="89"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90" xfId="0" applyFont="1" applyFill="1" applyBorder="1" applyAlignment="1">
      <alignment horizontal="center" vertical="top" wrapText="1"/>
    </xf>
    <xf numFmtId="0" fontId="6" fillId="0" borderId="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horizontal="center" vertical="center"/>
    </xf>
    <xf numFmtId="0" fontId="16" fillId="0" borderId="36" xfId="0" applyFont="1" applyFill="1" applyBorder="1" applyAlignment="1">
      <alignment horizontal="left" vertical="center"/>
    </xf>
    <xf numFmtId="0" fontId="6" fillId="0" borderId="82" xfId="0" applyFont="1" applyFill="1" applyBorder="1" applyAlignment="1">
      <alignment horizontal="center"/>
    </xf>
    <xf numFmtId="0" fontId="6" fillId="0" borderId="94" xfId="0" applyFont="1" applyFill="1" applyBorder="1" applyAlignment="1">
      <alignment horizontal="center" vertical="top"/>
    </xf>
    <xf numFmtId="0" fontId="14" fillId="0" borderId="0" xfId="0" applyFont="1" applyFill="1" applyAlignment="1">
      <alignment vertical="center"/>
    </xf>
    <xf numFmtId="0" fontId="13" fillId="0" borderId="0" xfId="0" applyFont="1" applyFill="1" applyAlignment="1">
      <alignment vertical="center"/>
    </xf>
    <xf numFmtId="0" fontId="0" fillId="0" borderId="0" xfId="0" applyFill="1" applyAlignment="1">
      <alignment vertical="center"/>
    </xf>
    <xf numFmtId="0" fontId="36" fillId="0" borderId="0" xfId="0" applyFont="1" applyFill="1" applyBorder="1" applyAlignment="1">
      <alignment vertical="center"/>
    </xf>
    <xf numFmtId="0" fontId="4" fillId="0" borderId="0" xfId="0" applyFont="1" applyFill="1" applyBorder="1" applyAlignment="1">
      <alignment vertical="center"/>
    </xf>
    <xf numFmtId="0" fontId="0" fillId="0" borderId="0" xfId="0" applyFill="1" applyBorder="1" applyAlignment="1">
      <alignment horizontal="center" vertical="center"/>
    </xf>
    <xf numFmtId="0" fontId="17"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13" fillId="0" borderId="0" xfId="0" applyFont="1" applyFill="1" applyBorder="1" applyAlignment="1">
      <alignment vertical="center"/>
    </xf>
    <xf numFmtId="0" fontId="11" fillId="0" borderId="30" xfId="0" applyFont="1" applyBorder="1" applyAlignment="1">
      <alignment horizontal="right" vertical="top"/>
    </xf>
    <xf numFmtId="0" fontId="12" fillId="0" borderId="0" xfId="0" applyFont="1" applyBorder="1" applyAlignment="1">
      <alignment vertical="center" wrapText="1"/>
    </xf>
    <xf numFmtId="0" fontId="11" fillId="0" borderId="0" xfId="0" applyFont="1" applyBorder="1" applyAlignment="1">
      <alignment horizontal="right" vertical="top"/>
    </xf>
    <xf numFmtId="0" fontId="3" fillId="0" borderId="44" xfId="0" applyFont="1" applyBorder="1" applyAlignment="1">
      <alignment vertical="center"/>
    </xf>
    <xf numFmtId="0" fontId="27" fillId="0" borderId="2" xfId="0" applyFont="1" applyBorder="1" applyAlignment="1">
      <alignment vertical="center"/>
    </xf>
    <xf numFmtId="0" fontId="27" fillId="0" borderId="9" xfId="0" applyFont="1" applyBorder="1" applyAlignment="1">
      <alignment vertical="center"/>
    </xf>
    <xf numFmtId="0" fontId="27" fillId="0" borderId="79" xfId="0" applyFont="1" applyBorder="1" applyAlignment="1">
      <alignment vertical="center"/>
    </xf>
    <xf numFmtId="0" fontId="11" fillId="0" borderId="36" xfId="0" applyFont="1" applyBorder="1" applyAlignment="1">
      <alignment horizontal="right" vertical="top"/>
    </xf>
    <xf numFmtId="0" fontId="11" fillId="0" borderId="57" xfId="0" applyFont="1" applyBorder="1" applyAlignment="1">
      <alignment vertical="center"/>
    </xf>
    <xf numFmtId="0" fontId="34" fillId="0" borderId="27" xfId="0" applyFont="1" applyFill="1" applyBorder="1" applyAlignment="1">
      <alignment horizontal="center" vertical="center" wrapText="1"/>
    </xf>
    <xf numFmtId="0" fontId="31" fillId="0" borderId="95" xfId="0" applyFont="1" applyFill="1" applyBorder="1" applyAlignment="1">
      <alignment horizontal="center" vertical="center" wrapText="1"/>
    </xf>
    <xf numFmtId="0" fontId="4" fillId="0" borderId="58" xfId="0" applyFont="1" applyBorder="1" applyAlignment="1">
      <alignment horizontal="center" vertical="center"/>
    </xf>
    <xf numFmtId="0" fontId="15" fillId="0" borderId="66" xfId="0" applyFont="1" applyBorder="1" applyAlignment="1">
      <alignment horizontal="center" vertical="center"/>
    </xf>
    <xf numFmtId="0" fontId="3" fillId="0" borderId="24" xfId="0" applyFont="1" applyBorder="1" applyAlignment="1">
      <alignment vertical="top"/>
    </xf>
    <xf numFmtId="0" fontId="40" fillId="0" borderId="4" xfId="0" applyFont="1" applyBorder="1" applyAlignment="1">
      <alignment horizontal="right" vertical="center"/>
    </xf>
    <xf numFmtId="0" fontId="40" fillId="0" borderId="44" xfId="0" applyFont="1" applyBorder="1" applyAlignment="1">
      <alignment horizontal="right" vertical="center"/>
    </xf>
    <xf numFmtId="0" fontId="16" fillId="0" borderId="22" xfId="0" applyFont="1" applyBorder="1" applyAlignment="1">
      <alignment vertical="center"/>
    </xf>
    <xf numFmtId="0" fontId="11" fillId="0" borderId="34" xfId="0" applyFont="1" applyBorder="1" applyAlignment="1">
      <alignment horizontal="right" vertical="center"/>
    </xf>
    <xf numFmtId="0" fontId="11" fillId="0" borderId="49" xfId="0" applyFont="1" applyBorder="1" applyAlignment="1">
      <alignment horizontal="right" vertical="top"/>
    </xf>
    <xf numFmtId="0" fontId="11" fillId="0" borderId="0" xfId="0" applyFont="1" applyBorder="1" applyAlignment="1">
      <alignment horizontal="right" vertical="center"/>
    </xf>
    <xf numFmtId="0" fontId="11" fillId="0" borderId="16" xfId="0" applyFont="1" applyBorder="1" applyAlignment="1">
      <alignment horizontal="right" vertical="center"/>
    </xf>
    <xf numFmtId="0" fontId="11" fillId="0" borderId="35" xfId="0" applyFont="1" applyBorder="1" applyAlignment="1">
      <alignment horizontal="right" vertical="top"/>
    </xf>
    <xf numFmtId="0" fontId="3" fillId="0" borderId="35" xfId="0" applyFont="1" applyBorder="1" applyAlignment="1">
      <alignment horizontal="left" vertical="center" wrapText="1"/>
    </xf>
    <xf numFmtId="0" fontId="3" fillId="0" borderId="31" xfId="0" applyFont="1" applyBorder="1" applyAlignment="1">
      <alignment horizontal="right" vertical="top"/>
    </xf>
    <xf numFmtId="0" fontId="4" fillId="0" borderId="35" xfId="0" applyFont="1" applyBorder="1" applyAlignment="1">
      <alignment horizontal="right" vertical="center" wrapText="1"/>
    </xf>
    <xf numFmtId="0" fontId="3" fillId="0" borderId="68" xfId="2" applyFont="1" applyBorder="1"/>
    <xf numFmtId="0" fontId="3" fillId="0" borderId="39" xfId="2" applyFont="1" applyBorder="1" applyAlignment="1">
      <alignment horizontal="center" vertical="center"/>
    </xf>
    <xf numFmtId="0" fontId="3" fillId="0" borderId="30" xfId="2" applyFont="1" applyBorder="1" applyAlignment="1">
      <alignment horizontal="center" vertical="center"/>
    </xf>
    <xf numFmtId="0" fontId="3" fillId="0" borderId="73" xfId="1" applyFont="1" applyBorder="1" applyAlignment="1">
      <alignment vertical="center" wrapText="1"/>
    </xf>
    <xf numFmtId="0" fontId="22" fillId="0" borderId="0" xfId="0" applyFont="1" applyAlignment="1"/>
    <xf numFmtId="0" fontId="16" fillId="0" borderId="0" xfId="0" applyFont="1" applyBorder="1" applyAlignment="1">
      <alignment horizontal="right" vertical="top"/>
    </xf>
    <xf numFmtId="0" fontId="16" fillId="0" borderId="0" xfId="0" applyFont="1" applyBorder="1" applyAlignment="1">
      <alignment vertical="top" wrapText="1"/>
    </xf>
    <xf numFmtId="49" fontId="3" fillId="0" borderId="49" xfId="0" applyNumberFormat="1" applyFont="1" applyBorder="1" applyAlignment="1">
      <alignment horizontal="center" vertical="top"/>
    </xf>
    <xf numFmtId="49" fontId="3" fillId="0" borderId="49" xfId="0" applyNumberFormat="1" applyFont="1" applyBorder="1" applyAlignment="1">
      <alignment vertical="top"/>
    </xf>
    <xf numFmtId="49" fontId="3" fillId="0" borderId="49" xfId="0" applyNumberFormat="1" applyFont="1" applyBorder="1" applyAlignment="1">
      <alignment vertical="center"/>
    </xf>
    <xf numFmtId="0" fontId="34" fillId="0" borderId="0" xfId="0" applyFont="1" applyFill="1" applyAlignment="1">
      <alignment horizontal="center" vertical="center"/>
    </xf>
    <xf numFmtId="0" fontId="7" fillId="0" borderId="9" xfId="0" applyFont="1" applyFill="1" applyBorder="1" applyAlignment="1">
      <alignment shrinkToFit="1"/>
    </xf>
    <xf numFmtId="0" fontId="16" fillId="0" borderId="0" xfId="0" applyFont="1" applyBorder="1" applyAlignment="1">
      <alignment vertical="top" shrinkToFit="1"/>
    </xf>
    <xf numFmtId="0" fontId="18" fillId="0" borderId="0" xfId="0" applyFont="1" applyAlignment="1">
      <alignment vertical="center"/>
    </xf>
    <xf numFmtId="0" fontId="0" fillId="0" borderId="4" xfId="0" applyFont="1" applyBorder="1" applyAlignment="1">
      <alignment vertical="center"/>
    </xf>
    <xf numFmtId="0" fontId="0" fillId="0" borderId="0" xfId="0" applyFont="1" applyBorder="1" applyAlignment="1">
      <alignment vertical="center"/>
    </xf>
    <xf numFmtId="0" fontId="0" fillId="0" borderId="16" xfId="0" applyFont="1" applyBorder="1" applyAlignment="1">
      <alignment vertical="center"/>
    </xf>
    <xf numFmtId="0" fontId="0" fillId="0" borderId="0" xfId="0" applyFont="1" applyBorder="1"/>
    <xf numFmtId="0" fontId="0" fillId="0" borderId="5" xfId="0" applyFont="1" applyBorder="1"/>
    <xf numFmtId="0" fontId="0" fillId="0" borderId="9" xfId="0" applyFont="1" applyBorder="1"/>
    <xf numFmtId="0" fontId="0" fillId="0" borderId="22" xfId="0" applyFont="1" applyBorder="1"/>
    <xf numFmtId="0" fontId="0" fillId="0" borderId="49" xfId="0" applyFont="1" applyBorder="1"/>
    <xf numFmtId="0" fontId="16" fillId="0" borderId="0" xfId="0" applyFont="1" applyAlignment="1">
      <alignment horizontal="right" vertical="center"/>
    </xf>
    <xf numFmtId="0" fontId="16" fillId="0" borderId="0" xfId="0" applyFont="1" applyBorder="1" applyAlignment="1">
      <alignment horizontal="center" vertical="top" shrinkToFit="1"/>
    </xf>
    <xf numFmtId="0" fontId="33" fillId="0" borderId="0" xfId="2" applyFont="1" applyFill="1" applyBorder="1" applyAlignment="1">
      <alignment horizontal="left"/>
    </xf>
    <xf numFmtId="0" fontId="33" fillId="0" borderId="0" xfId="2" applyFont="1"/>
    <xf numFmtId="0" fontId="7" fillId="0" borderId="25" xfId="2" applyFont="1" applyBorder="1" applyAlignment="1">
      <alignment horizontal="center"/>
    </xf>
    <xf numFmtId="0" fontId="7" fillId="0" borderId="9" xfId="2" applyFont="1" applyBorder="1"/>
    <xf numFmtId="0" fontId="47" fillId="0" borderId="0" xfId="0" applyFont="1" applyBorder="1" applyAlignment="1">
      <alignment vertical="center" shrinkToFit="1"/>
    </xf>
    <xf numFmtId="0" fontId="48" fillId="0" borderId="0" xfId="0" applyFont="1" applyBorder="1" applyAlignment="1">
      <alignment horizontal="center" vertical="center"/>
    </xf>
    <xf numFmtId="0" fontId="49" fillId="0" borderId="0" xfId="0" applyFont="1" applyAlignment="1">
      <alignment vertical="center"/>
    </xf>
    <xf numFmtId="0" fontId="50" fillId="0" borderId="0" xfId="0" applyFont="1" applyAlignment="1">
      <alignment vertical="center"/>
    </xf>
    <xf numFmtId="0" fontId="51" fillId="0" borderId="0" xfId="0" applyFont="1" applyAlignment="1">
      <alignment vertical="center" wrapText="1"/>
    </xf>
    <xf numFmtId="0" fontId="49" fillId="0" borderId="67" xfId="0" applyFont="1" applyBorder="1" applyAlignment="1">
      <alignment vertical="center"/>
    </xf>
    <xf numFmtId="0" fontId="49" fillId="0" borderId="24" xfId="0" applyFont="1" applyBorder="1" applyAlignment="1">
      <alignment vertical="center"/>
    </xf>
    <xf numFmtId="0" fontId="49" fillId="0" borderId="36" xfId="0" applyFont="1" applyBorder="1" applyAlignment="1">
      <alignment horizontal="center" vertical="center" wrapText="1"/>
    </xf>
    <xf numFmtId="0" fontId="49" fillId="0" borderId="29" xfId="0" applyFont="1" applyBorder="1" applyAlignment="1">
      <alignment horizontal="center" vertical="center"/>
    </xf>
    <xf numFmtId="0" fontId="49" fillId="0" borderId="39" xfId="0" applyFont="1" applyBorder="1" applyAlignment="1">
      <alignment vertical="center"/>
    </xf>
    <xf numFmtId="0" fontId="49" fillId="0" borderId="57" xfId="0" applyFont="1" applyBorder="1" applyAlignment="1">
      <alignment vertical="center"/>
    </xf>
    <xf numFmtId="0" fontId="49" fillId="0" borderId="98" xfId="0" applyFont="1" applyBorder="1" applyAlignment="1">
      <alignment vertical="center"/>
    </xf>
    <xf numFmtId="0" fontId="49" fillId="0" borderId="36" xfId="0" applyFont="1" applyBorder="1" applyAlignment="1">
      <alignment vertical="center"/>
    </xf>
    <xf numFmtId="0" fontId="49" fillId="2" borderId="99" xfId="0" applyFont="1" applyFill="1" applyBorder="1" applyAlignment="1">
      <alignment vertical="center"/>
    </xf>
    <xf numFmtId="0" fontId="49" fillId="2" borderId="100" xfId="0" applyFont="1" applyFill="1" applyBorder="1" applyAlignment="1">
      <alignment vertical="center"/>
    </xf>
    <xf numFmtId="0" fontId="49" fillId="0" borderId="16" xfId="0" applyFont="1" applyBorder="1" applyAlignment="1">
      <alignment vertical="center"/>
    </xf>
    <xf numFmtId="0" fontId="49" fillId="2" borderId="98" xfId="0" applyFont="1" applyFill="1" applyBorder="1" applyAlignment="1">
      <alignment vertical="center"/>
    </xf>
    <xf numFmtId="0" fontId="49" fillId="2" borderId="36" xfId="0" applyFont="1" applyFill="1" applyBorder="1" applyAlignment="1">
      <alignment vertical="center"/>
    </xf>
    <xf numFmtId="0" fontId="49" fillId="0" borderId="0" xfId="0" applyFont="1" applyBorder="1" applyAlignment="1">
      <alignment vertical="center"/>
    </xf>
    <xf numFmtId="0" fontId="52" fillId="0" borderId="0" xfId="0" applyFont="1" applyAlignment="1">
      <alignment vertical="center"/>
    </xf>
    <xf numFmtId="0" fontId="52" fillId="0" borderId="0" xfId="0" applyFont="1" applyAlignment="1">
      <alignment horizontal="center" vertical="center"/>
    </xf>
    <xf numFmtId="0" fontId="52" fillId="0" borderId="9" xfId="0" applyFont="1" applyBorder="1" applyAlignment="1">
      <alignment horizontal="center" vertical="center" shrinkToFit="1"/>
    </xf>
    <xf numFmtId="0" fontId="50" fillId="2" borderId="0" xfId="0" applyFont="1" applyFill="1" applyAlignment="1">
      <alignment vertical="center"/>
    </xf>
    <xf numFmtId="0" fontId="49" fillId="2" borderId="0" xfId="0" applyFont="1" applyFill="1" applyAlignment="1">
      <alignment vertical="center"/>
    </xf>
    <xf numFmtId="0" fontId="49" fillId="2" borderId="0" xfId="0" applyFont="1" applyFill="1" applyAlignment="1">
      <alignment vertical="center" shrinkToFit="1"/>
    </xf>
    <xf numFmtId="0" fontId="52" fillId="0" borderId="16" xfId="0" applyFont="1" applyBorder="1" applyAlignment="1">
      <alignment vertical="center"/>
    </xf>
    <xf numFmtId="0" fontId="52" fillId="0" borderId="35" xfId="0" applyFont="1" applyBorder="1" applyAlignment="1">
      <alignment vertical="center"/>
    </xf>
    <xf numFmtId="0" fontId="52" fillId="0" borderId="34" xfId="0" applyFont="1" applyBorder="1" applyAlignment="1">
      <alignment vertical="center"/>
    </xf>
    <xf numFmtId="0" fontId="3" fillId="0" borderId="35" xfId="0" applyFont="1" applyBorder="1" applyAlignment="1">
      <alignment horizontal="center" vertical="center"/>
    </xf>
    <xf numFmtId="0" fontId="12" fillId="0" borderId="64"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7" fillId="0" borderId="9" xfId="0" applyFont="1" applyBorder="1" applyAlignment="1">
      <alignment vertical="center"/>
    </xf>
    <xf numFmtId="0" fontId="7" fillId="0" borderId="8" xfId="0" applyFont="1" applyBorder="1" applyAlignment="1">
      <alignment vertical="center"/>
    </xf>
    <xf numFmtId="0" fontId="12" fillId="0" borderId="0" xfId="0" applyFont="1" applyBorder="1" applyAlignment="1">
      <alignment vertical="center"/>
    </xf>
    <xf numFmtId="0" fontId="11" fillId="0" borderId="44" xfId="0" applyFont="1" applyBorder="1" applyAlignment="1">
      <alignment horizontal="right" vertical="top"/>
    </xf>
    <xf numFmtId="0" fontId="7" fillId="0" borderId="44" xfId="0" applyFont="1" applyBorder="1" applyAlignment="1">
      <alignment horizontal="right" vertical="center"/>
    </xf>
    <xf numFmtId="0" fontId="7" fillId="0" borderId="35" xfId="0" applyFont="1" applyBorder="1" applyAlignment="1">
      <alignment horizontal="right" vertical="center"/>
    </xf>
    <xf numFmtId="0" fontId="7" fillId="0" borderId="34" xfId="0" applyFont="1" applyBorder="1" applyAlignment="1">
      <alignment horizontal="right" vertical="center"/>
    </xf>
    <xf numFmtId="0" fontId="7" fillId="0" borderId="0" xfId="0" applyFont="1" applyBorder="1" applyAlignment="1">
      <alignment vertical="center"/>
    </xf>
    <xf numFmtId="0" fontId="12" fillId="0" borderId="0" xfId="0" applyFont="1" applyBorder="1" applyAlignment="1">
      <alignment vertical="center"/>
    </xf>
    <xf numFmtId="49" fontId="3" fillId="0" borderId="35" xfId="0" applyNumberFormat="1" applyFont="1" applyBorder="1" applyAlignment="1">
      <alignment horizontal="center" vertical="top" shrinkToFit="1"/>
    </xf>
    <xf numFmtId="0" fontId="11" fillId="0" borderId="0" xfId="0" applyFont="1" applyAlignment="1">
      <alignment vertical="center"/>
    </xf>
    <xf numFmtId="0" fontId="2" fillId="0" borderId="0" xfId="2" applyFont="1"/>
    <xf numFmtId="0" fontId="7" fillId="0" borderId="24" xfId="2" applyFont="1" applyBorder="1"/>
    <xf numFmtId="0" fontId="7" fillId="0" borderId="24" xfId="2" applyFont="1" applyBorder="1" applyAlignment="1">
      <alignment vertical="center"/>
    </xf>
    <xf numFmtId="0" fontId="7" fillId="0" borderId="0" xfId="1" applyFont="1" applyAlignment="1">
      <alignment horizontal="center" vertical="center"/>
    </xf>
    <xf numFmtId="0" fontId="7" fillId="0" borderId="0" xfId="1" applyFont="1"/>
    <xf numFmtId="0" fontId="7" fillId="0" borderId="6" xfId="1" applyFont="1" applyBorder="1" applyAlignment="1">
      <alignment vertical="top"/>
    </xf>
    <xf numFmtId="0" fontId="7" fillId="0" borderId="6" xfId="1" applyFont="1" applyBorder="1" applyAlignment="1">
      <alignment horizontal="center" vertical="top"/>
    </xf>
    <xf numFmtId="0" fontId="7" fillId="0" borderId="6" xfId="1" applyFont="1" applyBorder="1" applyAlignment="1">
      <alignment horizontal="center" vertical="top" wrapText="1"/>
    </xf>
    <xf numFmtId="0" fontId="7" fillId="0" borderId="10" xfId="1" applyFont="1" applyBorder="1" applyAlignment="1">
      <alignment vertical="top"/>
    </xf>
    <xf numFmtId="0" fontId="7" fillId="0" borderId="11" xfId="1" applyFont="1" applyBorder="1" applyAlignment="1">
      <alignment horizontal="center" vertical="top" wrapText="1"/>
    </xf>
    <xf numFmtId="0" fontId="27" fillId="0" borderId="78" xfId="0" applyFont="1" applyBorder="1" applyAlignment="1">
      <alignment vertical="center" wrapText="1"/>
    </xf>
    <xf numFmtId="0" fontId="17" fillId="0" borderId="97" xfId="0" applyFont="1" applyBorder="1" applyAlignment="1">
      <alignment horizontal="center" vertical="center" wrapText="1"/>
    </xf>
    <xf numFmtId="0" fontId="3" fillId="0" borderId="91" xfId="0" applyFont="1" applyFill="1" applyBorder="1" applyAlignment="1">
      <alignment vertical="top"/>
    </xf>
    <xf numFmtId="0" fontId="17" fillId="0" borderId="57" xfId="0" applyFont="1" applyBorder="1" applyAlignment="1">
      <alignment vertical="center"/>
    </xf>
    <xf numFmtId="0" fontId="13" fillId="0" borderId="0" xfId="0" applyFont="1" applyBorder="1" applyAlignment="1">
      <alignment vertical="center"/>
    </xf>
    <xf numFmtId="0" fontId="7" fillId="0" borderId="0" xfId="0" applyFont="1" applyBorder="1" applyAlignment="1">
      <alignment vertical="center"/>
    </xf>
    <xf numFmtId="0" fontId="0" fillId="0" borderId="0" xfId="0" applyFont="1" applyBorder="1" applyAlignment="1">
      <alignment vertical="center"/>
    </xf>
    <xf numFmtId="0" fontId="16" fillId="0" borderId="0" xfId="0" applyFont="1" applyBorder="1" applyAlignment="1">
      <alignment vertical="center"/>
    </xf>
    <xf numFmtId="0" fontId="12" fillId="0" borderId="0" xfId="0" applyFont="1" applyBorder="1" applyAlignment="1">
      <alignment vertical="center"/>
    </xf>
    <xf numFmtId="0" fontId="16" fillId="0" borderId="0" xfId="0" applyFont="1" applyBorder="1" applyAlignment="1">
      <alignment horizontal="right" vertical="center"/>
    </xf>
    <xf numFmtId="0" fontId="0" fillId="0" borderId="0" xfId="0" applyFont="1" applyBorder="1" applyAlignment="1"/>
    <xf numFmtId="0" fontId="38" fillId="0" borderId="0" xfId="0" applyFont="1" applyBorder="1" applyAlignment="1">
      <alignment horizontal="right" vertical="center"/>
    </xf>
    <xf numFmtId="0" fontId="38" fillId="0" borderId="0" xfId="0" applyFont="1" applyBorder="1" applyAlignment="1">
      <alignment vertical="center"/>
    </xf>
    <xf numFmtId="0" fontId="17" fillId="0" borderId="24" xfId="0" applyFont="1" applyBorder="1" applyAlignment="1">
      <alignment vertical="center"/>
    </xf>
    <xf numFmtId="0" fontId="3" fillId="0" borderId="0" xfId="0" applyFont="1" applyBorder="1" applyAlignment="1">
      <alignment vertical="center"/>
    </xf>
    <xf numFmtId="0" fontId="56" fillId="0" borderId="0" xfId="0" applyFont="1" applyAlignment="1">
      <alignment vertical="center"/>
    </xf>
    <xf numFmtId="0" fontId="3" fillId="0" borderId="0" xfId="0" applyFont="1" applyAlignment="1">
      <alignment horizontal="left" vertical="center"/>
    </xf>
    <xf numFmtId="0" fontId="6" fillId="0" borderId="83" xfId="0" applyFont="1" applyFill="1" applyBorder="1" applyAlignment="1">
      <alignment horizontal="center" vertical="top"/>
    </xf>
    <xf numFmtId="0" fontId="3" fillId="0" borderId="41" xfId="0" applyFont="1" applyBorder="1" applyAlignment="1">
      <alignment horizontal="center" vertical="center"/>
    </xf>
    <xf numFmtId="0" fontId="3" fillId="0" borderId="63" xfId="0" applyFont="1" applyBorder="1" applyAlignment="1">
      <alignment horizontal="center" vertical="center"/>
    </xf>
    <xf numFmtId="0" fontId="3" fillId="0" borderId="56" xfId="0" applyFont="1" applyBorder="1" applyAlignment="1">
      <alignment horizontal="center" vertical="center" wrapText="1"/>
    </xf>
    <xf numFmtId="0" fontId="3" fillId="0" borderId="0" xfId="0" applyFont="1" applyBorder="1" applyAlignment="1">
      <alignment horizontal="center" vertical="center"/>
    </xf>
    <xf numFmtId="0" fontId="13" fillId="0" borderId="0" xfId="0" applyFont="1" applyBorder="1" applyAlignment="1">
      <alignment vertical="center" wrapText="1"/>
    </xf>
    <xf numFmtId="0" fontId="0" fillId="0" borderId="57" xfId="0" applyFont="1" applyBorder="1" applyAlignment="1">
      <alignment vertical="center"/>
    </xf>
    <xf numFmtId="0" fontId="0" fillId="0" borderId="36" xfId="0" applyFont="1" applyBorder="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0" borderId="55"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0" xfId="0" applyFont="1" applyAlignment="1">
      <alignment vertical="top"/>
    </xf>
    <xf numFmtId="0" fontId="7" fillId="0" borderId="0" xfId="0" applyFont="1" applyBorder="1" applyAlignment="1">
      <alignment vertical="center"/>
    </xf>
    <xf numFmtId="0" fontId="0" fillId="0" borderId="0" xfId="0" applyFont="1" applyBorder="1" applyAlignment="1">
      <alignment vertical="center"/>
    </xf>
    <xf numFmtId="0" fontId="3" fillId="0" borderId="29"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0" xfId="0" applyFont="1" applyBorder="1" applyAlignment="1">
      <alignment vertical="center"/>
    </xf>
    <xf numFmtId="0" fontId="57" fillId="0" borderId="0" xfId="0" applyFont="1" applyAlignment="1">
      <alignment vertical="center"/>
    </xf>
    <xf numFmtId="49" fontId="12" fillId="0" borderId="0" xfId="0" applyNumberFormat="1" applyFont="1" applyBorder="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0" fillId="0" borderId="0" xfId="0" applyFont="1" applyAlignment="1">
      <alignment vertical="top"/>
    </xf>
    <xf numFmtId="0" fontId="7" fillId="0" borderId="92" xfId="0" applyFont="1" applyFill="1" applyBorder="1" applyAlignment="1">
      <alignment vertical="top"/>
    </xf>
    <xf numFmtId="0" fontId="7" fillId="0" borderId="93" xfId="0" applyFont="1" applyFill="1" applyBorder="1" applyAlignment="1">
      <alignment vertical="top"/>
    </xf>
    <xf numFmtId="0" fontId="36" fillId="0" borderId="0" xfId="0" applyFont="1" applyBorder="1" applyAlignment="1">
      <alignment vertical="top"/>
    </xf>
    <xf numFmtId="0" fontId="11" fillId="0" borderId="0" xfId="0" applyFont="1" applyAlignment="1">
      <alignment horizontal="left" vertical="center"/>
    </xf>
    <xf numFmtId="0" fontId="7" fillId="0" borderId="0" xfId="0" applyFont="1" applyBorder="1" applyAlignment="1">
      <alignment vertical="center"/>
    </xf>
    <xf numFmtId="0" fontId="12" fillId="0" borderId="0" xfId="0" applyFont="1" applyBorder="1" applyAlignment="1">
      <alignment vertical="center"/>
    </xf>
    <xf numFmtId="0" fontId="3" fillId="0" borderId="55" xfId="0" applyFont="1" applyBorder="1" applyAlignment="1">
      <alignment horizontal="center" vertical="center" wrapText="1"/>
    </xf>
    <xf numFmtId="0" fontId="46" fillId="0" borderId="0" xfId="0" applyFont="1" applyBorder="1" applyAlignment="1">
      <alignment vertical="center"/>
    </xf>
    <xf numFmtId="0" fontId="58" fillId="0" borderId="0" xfId="0" applyFont="1" applyBorder="1" applyAlignment="1">
      <alignment vertical="center"/>
    </xf>
    <xf numFmtId="0" fontId="16" fillId="0" borderId="0" xfId="0" applyFont="1" applyBorder="1" applyAlignment="1">
      <alignment vertical="top"/>
    </xf>
    <xf numFmtId="0" fontId="7" fillId="0" borderId="2" xfId="0" applyFont="1" applyBorder="1" applyAlignment="1">
      <alignment vertical="center"/>
    </xf>
    <xf numFmtId="0" fontId="7" fillId="0" borderId="3"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7" fillId="0" borderId="9" xfId="0" applyFont="1" applyBorder="1" applyAlignment="1">
      <alignment vertical="center"/>
    </xf>
    <xf numFmtId="0" fontId="7" fillId="0" borderId="8" xfId="0" applyFont="1" applyBorder="1" applyAlignment="1">
      <alignment vertical="center"/>
    </xf>
    <xf numFmtId="0" fontId="0" fillId="0" borderId="0" xfId="0" applyFont="1" applyBorder="1" applyAlignment="1">
      <alignment vertical="center"/>
    </xf>
    <xf numFmtId="0" fontId="0" fillId="0" borderId="5" xfId="0" applyFont="1" applyBorder="1" applyAlignment="1">
      <alignment vertical="center"/>
    </xf>
    <xf numFmtId="0" fontId="16" fillId="0" borderId="0" xfId="0" applyFont="1" applyBorder="1" applyAlignment="1">
      <alignment vertical="center"/>
    </xf>
    <xf numFmtId="0" fontId="16" fillId="0" borderId="5" xfId="0" applyFont="1" applyBorder="1" applyAlignment="1">
      <alignment vertical="center"/>
    </xf>
    <xf numFmtId="0" fontId="12" fillId="0" borderId="0"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16" fillId="0" borderId="2" xfId="0" applyFont="1" applyBorder="1" applyAlignment="1">
      <alignment vertical="top"/>
    </xf>
    <xf numFmtId="0" fontId="7" fillId="0" borderId="0" xfId="0" applyFont="1" applyBorder="1" applyAlignment="1">
      <alignment horizontal="left" vertical="center"/>
    </xf>
    <xf numFmtId="0" fontId="13" fillId="0" borderId="0" xfId="0" applyFont="1" applyBorder="1" applyAlignment="1">
      <alignment vertical="center"/>
    </xf>
    <xf numFmtId="0" fontId="0" fillId="0" borderId="0" xfId="0" applyBorder="1" applyAlignment="1">
      <alignment vertical="center"/>
    </xf>
    <xf numFmtId="0" fontId="7" fillId="0" borderId="57" xfId="2" applyFont="1" applyBorder="1" applyAlignment="1">
      <alignment shrinkToFit="1"/>
    </xf>
    <xf numFmtId="0" fontId="25" fillId="0" borderId="0" xfId="0" applyFont="1" applyBorder="1" applyAlignment="1">
      <alignment vertical="center"/>
    </xf>
    <xf numFmtId="0" fontId="59" fillId="0" borderId="0" xfId="0" applyFont="1" applyAlignment="1">
      <alignment vertical="center"/>
    </xf>
    <xf numFmtId="0" fontId="59" fillId="0" borderId="0" xfId="0" applyFont="1" applyAlignment="1">
      <alignment horizontal="left" vertical="center"/>
    </xf>
    <xf numFmtId="0" fontId="3" fillId="0" borderId="27" xfId="0" applyFont="1" applyBorder="1" applyAlignment="1">
      <alignment horizontal="center" vertical="center" wrapText="1"/>
    </xf>
    <xf numFmtId="0" fontId="3" fillId="0" borderId="41" xfId="0" applyFont="1" applyBorder="1" applyAlignment="1">
      <alignment horizontal="center" vertical="center" wrapText="1"/>
    </xf>
    <xf numFmtId="0" fontId="21" fillId="0" borderId="58" xfId="2" applyFont="1" applyBorder="1" applyAlignment="1">
      <alignment horizontal="left"/>
    </xf>
    <xf numFmtId="0" fontId="21" fillId="0" borderId="64" xfId="2" applyFont="1" applyBorder="1" applyAlignment="1">
      <alignment horizontal="left"/>
    </xf>
    <xf numFmtId="0" fontId="3" fillId="0" borderId="0" xfId="2" applyFont="1" applyBorder="1" applyAlignment="1">
      <alignment horizontal="center" vertical="center"/>
    </xf>
    <xf numFmtId="0" fontId="7" fillId="0" borderId="68" xfId="2" applyFont="1" applyBorder="1"/>
    <xf numFmtId="0" fontId="7" fillId="0" borderId="0" xfId="2" applyFont="1" applyBorder="1" applyAlignment="1"/>
    <xf numFmtId="0" fontId="7" fillId="0" borderId="4" xfId="2" applyFont="1" applyBorder="1" applyAlignment="1">
      <alignment horizontal="center"/>
    </xf>
    <xf numFmtId="0" fontId="7" fillId="0" borderId="56" xfId="2" applyFont="1" applyBorder="1" applyAlignment="1">
      <alignment horizontal="center"/>
    </xf>
    <xf numFmtId="0" fontId="49" fillId="0" borderId="121" xfId="0" applyFont="1" applyBorder="1" applyAlignment="1">
      <alignment vertical="center"/>
    </xf>
    <xf numFmtId="0" fontId="0" fillId="0" borderId="0" xfId="0" applyBorder="1" applyAlignment="1">
      <alignment vertical="center"/>
    </xf>
    <xf numFmtId="0" fontId="61" fillId="0" borderId="0" xfId="0" applyFont="1" applyBorder="1" applyAlignment="1">
      <alignment horizontal="right" vertical="center"/>
    </xf>
    <xf numFmtId="0" fontId="62" fillId="0" borderId="0" xfId="0" applyFont="1" applyBorder="1" applyAlignment="1">
      <alignment vertical="center"/>
    </xf>
    <xf numFmtId="0" fontId="61" fillId="0" borderId="0" xfId="0" applyFont="1" applyBorder="1" applyAlignment="1">
      <alignment horizontal="right" vertical="top"/>
    </xf>
    <xf numFmtId="0" fontId="63" fillId="0" borderId="0" xfId="0" applyFont="1" applyAlignment="1">
      <alignment vertical="center"/>
    </xf>
    <xf numFmtId="0" fontId="64" fillId="0" borderId="0" xfId="0" quotePrefix="1" applyFont="1"/>
    <xf numFmtId="49" fontId="64" fillId="0" borderId="0" xfId="0" applyNumberFormat="1" applyFont="1" applyAlignment="1">
      <alignment horizontal="right"/>
    </xf>
    <xf numFmtId="56" fontId="64" fillId="0" borderId="0" xfId="0" quotePrefix="1" applyNumberFormat="1" applyFont="1"/>
    <xf numFmtId="0" fontId="65" fillId="0" borderId="0" xfId="0" applyFont="1" applyBorder="1" applyAlignment="1">
      <alignment vertical="center"/>
    </xf>
    <xf numFmtId="0" fontId="52" fillId="0" borderId="0" xfId="0" applyFont="1" applyBorder="1" applyAlignment="1">
      <alignment vertical="center"/>
    </xf>
    <xf numFmtId="0" fontId="66" fillId="0" borderId="0" xfId="0" applyFont="1" applyBorder="1" applyAlignment="1">
      <alignment vertical="center"/>
    </xf>
    <xf numFmtId="0" fontId="7" fillId="0" borderId="0" xfId="0" quotePrefix="1" applyFont="1" applyBorder="1" applyAlignment="1">
      <alignment textRotation="180"/>
    </xf>
    <xf numFmtId="0" fontId="3" fillId="0" borderId="0" xfId="0" applyFont="1" applyBorder="1" applyAlignment="1">
      <alignment horizontal="center" vertical="center" wrapText="1"/>
    </xf>
    <xf numFmtId="0" fontId="3" fillId="0" borderId="0" xfId="0" applyFont="1" applyBorder="1" applyAlignment="1">
      <alignment vertical="top" wrapText="1"/>
    </xf>
    <xf numFmtId="0" fontId="16" fillId="0" borderId="0" xfId="0" applyFont="1" applyBorder="1" applyAlignment="1">
      <alignment horizontal="left" vertical="center" wrapText="1"/>
    </xf>
    <xf numFmtId="0" fontId="7" fillId="0" borderId="0" xfId="0" applyFont="1" applyBorder="1" applyAlignment="1">
      <alignment vertical="center"/>
    </xf>
    <xf numFmtId="0" fontId="0" fillId="0" borderId="0" xfId="0" applyFont="1" applyBorder="1" applyAlignment="1">
      <alignment vertical="center"/>
    </xf>
    <xf numFmtId="0" fontId="13" fillId="0" borderId="0" xfId="0" applyFont="1" applyBorder="1" applyAlignment="1">
      <alignment vertical="center" wrapText="1"/>
    </xf>
    <xf numFmtId="0" fontId="0" fillId="0" borderId="0" xfId="0" applyFont="1" applyAlignment="1">
      <alignment wrapText="1"/>
    </xf>
    <xf numFmtId="0" fontId="0" fillId="0" borderId="0" xfId="0" applyFont="1" applyAlignment="1"/>
    <xf numFmtId="0" fontId="12" fillId="0" borderId="0" xfId="0" applyFont="1" applyBorder="1" applyAlignment="1">
      <alignment vertical="center"/>
    </xf>
    <xf numFmtId="0" fontId="0" fillId="0" borderId="0" xfId="0" applyBorder="1" applyAlignment="1">
      <alignment vertical="center"/>
    </xf>
    <xf numFmtId="0" fontId="3" fillId="0" borderId="0" xfId="0" applyFont="1" applyBorder="1" applyAlignment="1">
      <alignment vertical="center"/>
    </xf>
    <xf numFmtId="0" fontId="21" fillId="0" borderId="58" xfId="2" applyFont="1" applyBorder="1" applyAlignment="1">
      <alignment horizontal="left"/>
    </xf>
    <xf numFmtId="0" fontId="7" fillId="0" borderId="0" xfId="0" applyFont="1" applyAlignment="1">
      <alignment horizontal="justify" wrapText="1"/>
    </xf>
    <xf numFmtId="0" fontId="67" fillId="0" borderId="0" xfId="6" applyFont="1">
      <alignment vertical="center"/>
    </xf>
    <xf numFmtId="0" fontId="67" fillId="0" borderId="0" xfId="6" applyFont="1" applyAlignment="1">
      <alignment horizontal="left" vertical="center"/>
    </xf>
    <xf numFmtId="0" fontId="68" fillId="0" borderId="0" xfId="6" applyFont="1" applyAlignment="1">
      <alignment horizontal="left" vertical="center"/>
    </xf>
    <xf numFmtId="0" fontId="68" fillId="0" borderId="0" xfId="6" applyFont="1" applyAlignment="1">
      <alignment horizontal="right" vertical="center"/>
    </xf>
    <xf numFmtId="0" fontId="68" fillId="0" borderId="0" xfId="6" applyFont="1">
      <alignment vertical="center"/>
    </xf>
    <xf numFmtId="0" fontId="68" fillId="2" borderId="0" xfId="6" applyFont="1" applyFill="1">
      <alignment vertical="center"/>
    </xf>
    <xf numFmtId="0" fontId="68" fillId="2" borderId="0" xfId="6" applyFont="1" applyFill="1" applyAlignment="1">
      <alignment horizontal="center" vertical="center"/>
    </xf>
    <xf numFmtId="0" fontId="67" fillId="2" borderId="0" xfId="6" quotePrefix="1" applyFont="1" applyFill="1">
      <alignment vertical="center"/>
    </xf>
    <xf numFmtId="0" fontId="68" fillId="0" borderId="0" xfId="6" applyFont="1" applyAlignment="1">
      <alignment horizontal="center" vertical="center"/>
    </xf>
    <xf numFmtId="0" fontId="67" fillId="0" borderId="0" xfId="6" applyFont="1" applyAlignment="1">
      <alignment horizontal="right" vertical="center"/>
    </xf>
    <xf numFmtId="20" fontId="67" fillId="2" borderId="0" xfId="6" applyNumberFormat="1" applyFont="1" applyFill="1">
      <alignment vertical="center"/>
    </xf>
    <xf numFmtId="0" fontId="67" fillId="2" borderId="0" xfId="6" applyFont="1" applyFill="1" applyAlignment="1">
      <alignment horizontal="center" vertical="center"/>
    </xf>
    <xf numFmtId="0" fontId="67" fillId="2" borderId="0" xfId="6" applyFont="1" applyFill="1">
      <alignment vertical="center"/>
    </xf>
    <xf numFmtId="0" fontId="69" fillId="0" borderId="0" xfId="6" applyFont="1">
      <alignment vertical="center"/>
    </xf>
    <xf numFmtId="0" fontId="67" fillId="0" borderId="0" xfId="6" applyFont="1" applyAlignment="1">
      <alignment horizontal="center" vertical="center"/>
    </xf>
    <xf numFmtId="0" fontId="67" fillId="2" borderId="0" xfId="6" applyFont="1" applyFill="1" applyAlignment="1">
      <alignment horizontal="left" vertical="center"/>
    </xf>
    <xf numFmtId="20" fontId="67" fillId="0" borderId="0" xfId="6" applyNumberFormat="1" applyFont="1">
      <alignment vertical="center"/>
    </xf>
    <xf numFmtId="176" fontId="67" fillId="0" borderId="0" xfId="6" applyNumberFormat="1" applyFont="1">
      <alignment vertical="center"/>
    </xf>
    <xf numFmtId="0" fontId="69" fillId="0" borderId="0" xfId="6" applyFont="1" applyAlignment="1">
      <alignment horizontal="left" vertical="center"/>
    </xf>
    <xf numFmtId="0" fontId="70" fillId="0" borderId="0" xfId="6" applyFont="1">
      <alignment vertical="center"/>
    </xf>
    <xf numFmtId="0" fontId="70" fillId="0" borderId="0" xfId="6" applyFont="1" applyAlignment="1">
      <alignment horizontal="left" vertical="center"/>
    </xf>
    <xf numFmtId="0" fontId="70" fillId="0" borderId="0" xfId="6" applyFont="1" applyAlignment="1">
      <alignment horizontal="right" vertical="center"/>
    </xf>
    <xf numFmtId="0" fontId="67" fillId="0" borderId="92" xfId="6" applyFont="1" applyBorder="1" applyAlignment="1">
      <alignment vertical="center" wrapText="1"/>
    </xf>
    <xf numFmtId="0" fontId="67" fillId="0" borderId="93" xfId="6" applyFont="1" applyBorder="1" applyAlignment="1">
      <alignment vertical="center" wrapText="1"/>
    </xf>
    <xf numFmtId="0" fontId="67" fillId="0" borderId="0" xfId="6" applyFont="1" applyAlignment="1">
      <alignment vertical="center" wrapText="1"/>
    </xf>
    <xf numFmtId="0" fontId="67" fillId="0" borderId="90" xfId="6" applyFont="1" applyBorder="1" applyAlignment="1">
      <alignment vertical="center" wrapText="1"/>
    </xf>
    <xf numFmtId="0" fontId="69" fillId="0" borderId="13" xfId="6" applyFont="1" applyBorder="1" applyAlignment="1">
      <alignment horizontal="center" vertical="center"/>
    </xf>
    <xf numFmtId="0" fontId="69" fillId="0" borderId="15" xfId="6" applyFont="1" applyBorder="1" applyAlignment="1">
      <alignment horizontal="center" vertical="center"/>
    </xf>
    <xf numFmtId="0" fontId="69" fillId="0" borderId="128" xfId="6" applyFont="1" applyBorder="1" applyAlignment="1">
      <alignment horizontal="center" vertical="center"/>
    </xf>
    <xf numFmtId="0" fontId="69" fillId="0" borderId="129" xfId="6" applyFont="1" applyBorder="1" applyAlignment="1">
      <alignment horizontal="center" vertical="center"/>
    </xf>
    <xf numFmtId="0" fontId="67" fillId="0" borderId="118" xfId="6" applyFont="1" applyBorder="1" applyAlignment="1">
      <alignment vertical="center" wrapText="1"/>
    </xf>
    <xf numFmtId="0" fontId="67" fillId="0" borderId="102" xfId="6" applyFont="1" applyBorder="1" applyAlignment="1">
      <alignment vertical="center" wrapText="1"/>
    </xf>
    <xf numFmtId="0" fontId="69" fillId="0" borderId="133" xfId="6" applyFont="1" applyBorder="1" applyAlignment="1">
      <alignment horizontal="center" vertical="center" wrapText="1"/>
    </xf>
    <xf numFmtId="0" fontId="69" fillId="0" borderId="134" xfId="6" applyFont="1" applyBorder="1" applyAlignment="1">
      <alignment horizontal="center" vertical="center" wrapText="1"/>
    </xf>
    <xf numFmtId="0" fontId="69" fillId="0" borderId="135" xfId="6" applyFont="1" applyBorder="1" applyAlignment="1">
      <alignment horizontal="center" vertical="center" wrapText="1"/>
    </xf>
    <xf numFmtId="0" fontId="69" fillId="0" borderId="136" xfId="6" applyFont="1" applyBorder="1" applyAlignment="1">
      <alignment horizontal="center" vertical="center" wrapText="1"/>
    </xf>
    <xf numFmtId="0" fontId="70" fillId="0" borderId="123" xfId="6" applyFont="1" applyBorder="1">
      <alignment vertical="center"/>
    </xf>
    <xf numFmtId="0" fontId="70" fillId="0" borderId="92" xfId="6" applyFont="1" applyBorder="1">
      <alignment vertical="center"/>
    </xf>
    <xf numFmtId="0" fontId="70" fillId="0" borderId="93" xfId="6" applyFont="1" applyBorder="1">
      <alignment vertical="center"/>
    </xf>
    <xf numFmtId="0" fontId="67" fillId="3" borderId="141" xfId="6" applyFont="1" applyFill="1" applyBorder="1" applyAlignment="1" applyProtection="1">
      <alignment horizontal="center" vertical="center" shrinkToFit="1"/>
      <protection locked="0"/>
    </xf>
    <xf numFmtId="0" fontId="67" fillId="3" borderId="142" xfId="6" applyFont="1" applyFill="1" applyBorder="1" applyAlignment="1" applyProtection="1">
      <alignment horizontal="center" vertical="center" shrinkToFit="1"/>
      <protection locked="0"/>
    </xf>
    <xf numFmtId="0" fontId="67" fillId="3" borderId="143" xfId="6" applyFont="1" applyFill="1" applyBorder="1" applyAlignment="1" applyProtection="1">
      <alignment horizontal="center" vertical="center" shrinkToFit="1"/>
      <protection locked="0"/>
    </xf>
    <xf numFmtId="0" fontId="70" fillId="0" borderId="147" xfId="6" applyFont="1" applyBorder="1">
      <alignment vertical="center"/>
    </xf>
    <xf numFmtId="0" fontId="70" fillId="0" borderId="148" xfId="6" applyFont="1" applyBorder="1">
      <alignment vertical="center"/>
    </xf>
    <xf numFmtId="0" fontId="70" fillId="0" borderId="149" xfId="6" applyFont="1" applyBorder="1">
      <alignment vertical="center"/>
    </xf>
    <xf numFmtId="177" fontId="67" fillId="0" borderId="150" xfId="6" applyNumberFormat="1" applyFont="1" applyBorder="1" applyAlignment="1">
      <alignment horizontal="center" vertical="center" shrinkToFit="1"/>
    </xf>
    <xf numFmtId="177" fontId="67" fillId="0" borderId="151" xfId="6" applyNumberFormat="1" applyFont="1" applyBorder="1" applyAlignment="1">
      <alignment horizontal="center" vertical="center" shrinkToFit="1"/>
    </xf>
    <xf numFmtId="177" fontId="67" fillId="0" borderId="152" xfId="6" applyNumberFormat="1" applyFont="1" applyBorder="1" applyAlignment="1">
      <alignment horizontal="center" vertical="center" shrinkToFit="1"/>
    </xf>
    <xf numFmtId="0" fontId="70" fillId="0" borderId="1" xfId="6" applyFont="1" applyBorder="1">
      <alignment vertical="center"/>
    </xf>
    <xf numFmtId="0" fontId="70" fillId="0" borderId="2" xfId="6" applyFont="1" applyBorder="1">
      <alignment vertical="center"/>
    </xf>
    <xf numFmtId="0" fontId="70" fillId="0" borderId="78" xfId="6" applyFont="1" applyBorder="1">
      <alignment vertical="center"/>
    </xf>
    <xf numFmtId="0" fontId="67" fillId="3" borderId="155" xfId="6" applyFont="1" applyFill="1" applyBorder="1" applyAlignment="1" applyProtection="1">
      <alignment horizontal="center" vertical="center" shrinkToFit="1"/>
      <protection locked="0"/>
    </xf>
    <xf numFmtId="0" fontId="67" fillId="3" borderId="156" xfId="6" applyFont="1" applyFill="1" applyBorder="1" applyAlignment="1" applyProtection="1">
      <alignment horizontal="center" vertical="center" shrinkToFit="1"/>
      <protection locked="0"/>
    </xf>
    <xf numFmtId="0" fontId="67" fillId="3" borderId="157" xfId="6" applyFont="1" applyFill="1" applyBorder="1" applyAlignment="1" applyProtection="1">
      <alignment horizontal="center" vertical="center" shrinkToFit="1"/>
      <protection locked="0"/>
    </xf>
    <xf numFmtId="0" fontId="67" fillId="3" borderId="158" xfId="6" applyFont="1" applyFill="1" applyBorder="1" applyAlignment="1" applyProtection="1">
      <alignment horizontal="center" vertical="center" shrinkToFit="1"/>
      <protection locked="0"/>
    </xf>
    <xf numFmtId="0" fontId="70" fillId="0" borderId="162" xfId="6" applyFont="1" applyBorder="1">
      <alignment vertical="center"/>
    </xf>
    <xf numFmtId="0" fontId="70" fillId="0" borderId="163" xfId="6" applyFont="1" applyBorder="1">
      <alignment vertical="center"/>
    </xf>
    <xf numFmtId="0" fontId="70" fillId="0" borderId="164" xfId="6" applyFont="1" applyBorder="1">
      <alignment vertical="center"/>
    </xf>
    <xf numFmtId="0" fontId="70" fillId="0" borderId="4" xfId="6" applyFont="1" applyBorder="1">
      <alignment vertical="center"/>
    </xf>
    <xf numFmtId="0" fontId="70" fillId="0" borderId="90" xfId="6" applyFont="1" applyBorder="1">
      <alignment vertical="center"/>
    </xf>
    <xf numFmtId="0" fontId="70" fillId="0" borderId="167" xfId="6" applyFont="1" applyBorder="1">
      <alignment vertical="center"/>
    </xf>
    <xf numFmtId="0" fontId="70" fillId="0" borderId="168" xfId="6" applyFont="1" applyBorder="1">
      <alignment vertical="center"/>
    </xf>
    <xf numFmtId="0" fontId="70" fillId="0" borderId="169" xfId="6" applyFont="1" applyBorder="1">
      <alignment vertical="center"/>
    </xf>
    <xf numFmtId="177" fontId="67" fillId="0" borderId="170" xfId="6" applyNumberFormat="1" applyFont="1" applyBorder="1" applyAlignment="1">
      <alignment horizontal="center" vertical="center" shrinkToFit="1"/>
    </xf>
    <xf numFmtId="177" fontId="67" fillId="0" borderId="171" xfId="6" applyNumberFormat="1" applyFont="1" applyBorder="1" applyAlignment="1">
      <alignment horizontal="center" vertical="center" shrinkToFit="1"/>
    </xf>
    <xf numFmtId="177" fontId="67" fillId="0" borderId="172" xfId="6" applyNumberFormat="1" applyFont="1" applyBorder="1" applyAlignment="1">
      <alignment horizontal="center" vertical="center" shrinkToFit="1"/>
    </xf>
    <xf numFmtId="0" fontId="70" fillId="2" borderId="0" xfId="6" applyFont="1" applyFill="1" applyAlignment="1">
      <alignment horizontal="center" vertical="center"/>
    </xf>
    <xf numFmtId="0" fontId="70" fillId="2" borderId="0" xfId="6" applyFont="1" applyFill="1" applyAlignment="1" applyProtection="1">
      <alignment horizontal="center" vertical="center" shrinkToFit="1"/>
      <protection locked="0"/>
    </xf>
    <xf numFmtId="0" fontId="70" fillId="2" borderId="0" xfId="6" applyFont="1" applyFill="1" applyAlignment="1" applyProtection="1">
      <alignment horizontal="center" vertical="center" wrapText="1"/>
      <protection locked="0"/>
    </xf>
    <xf numFmtId="0" fontId="70" fillId="2" borderId="0" xfId="6" applyFont="1" applyFill="1" applyAlignment="1" applyProtection="1">
      <alignment horizontal="left" vertical="center" wrapText="1"/>
      <protection locked="0"/>
    </xf>
    <xf numFmtId="0" fontId="71" fillId="2" borderId="0" xfId="6" applyFont="1" applyFill="1">
      <alignment vertical="center"/>
    </xf>
    <xf numFmtId="0" fontId="73" fillId="2" borderId="0" xfId="6" applyFont="1" applyFill="1">
      <alignment vertical="center"/>
    </xf>
    <xf numFmtId="0" fontId="73" fillId="2" borderId="0" xfId="6" applyFont="1" applyFill="1" applyAlignment="1">
      <alignment horizontal="center" vertical="center"/>
    </xf>
    <xf numFmtId="0" fontId="70" fillId="2" borderId="0" xfId="6" applyFont="1" applyFill="1" applyAlignment="1">
      <alignment horizontal="center" vertical="center" wrapText="1"/>
    </xf>
    <xf numFmtId="1" fontId="70" fillId="2" borderId="0" xfId="6" applyNumberFormat="1" applyFont="1" applyFill="1" applyAlignment="1">
      <alignment horizontal="center" vertical="center" wrapText="1"/>
    </xf>
    <xf numFmtId="0" fontId="69" fillId="2" borderId="0" xfId="6" applyFont="1" applyFill="1" applyAlignment="1" applyProtection="1">
      <alignment horizontal="center" vertical="center" wrapText="1"/>
      <protection locked="0"/>
    </xf>
    <xf numFmtId="0" fontId="69" fillId="2" borderId="0" xfId="6" applyFont="1" applyFill="1" applyAlignment="1">
      <alignment horizontal="center" vertical="center" wrapText="1"/>
    </xf>
    <xf numFmtId="1" fontId="69" fillId="2" borderId="0" xfId="6" applyNumberFormat="1" applyFont="1" applyFill="1" applyAlignment="1">
      <alignment horizontal="center" vertical="center" wrapText="1"/>
    </xf>
    <xf numFmtId="0" fontId="69" fillId="0" borderId="0" xfId="6" applyFont="1" applyAlignment="1">
      <alignment horizontal="centerContinuous" vertical="center"/>
    </xf>
    <xf numFmtId="178" fontId="69" fillId="0" borderId="0" xfId="6" applyNumberFormat="1" applyFont="1">
      <alignment vertical="center"/>
    </xf>
    <xf numFmtId="0" fontId="69" fillId="0" borderId="0" xfId="6" applyFont="1" applyAlignment="1">
      <alignment horizontal="center" vertical="center"/>
    </xf>
    <xf numFmtId="180" fontId="70" fillId="2" borderId="0" xfId="6" applyNumberFormat="1" applyFont="1" applyFill="1" applyAlignment="1">
      <alignment horizontal="center" vertical="center"/>
    </xf>
    <xf numFmtId="0" fontId="69" fillId="2" borderId="0" xfId="6" applyFont="1" applyFill="1" applyAlignment="1" applyProtection="1">
      <alignment horizontal="center" vertical="center" shrinkToFit="1"/>
      <protection locked="0"/>
    </xf>
    <xf numFmtId="0" fontId="69" fillId="2" borderId="0" xfId="6" applyFont="1" applyFill="1" applyAlignment="1" applyProtection="1">
      <alignment horizontal="left" vertical="center" wrapText="1"/>
      <protection locked="0"/>
    </xf>
    <xf numFmtId="0" fontId="69" fillId="2" borderId="0" xfId="6" applyFont="1" applyFill="1">
      <alignment vertical="center"/>
    </xf>
    <xf numFmtId="0" fontId="69" fillId="2" borderId="0" xfId="6" applyFont="1" applyFill="1" applyAlignment="1">
      <alignment horizontal="center" vertical="center"/>
    </xf>
    <xf numFmtId="0" fontId="69" fillId="0" borderId="0" xfId="6" applyFont="1" applyAlignment="1">
      <alignment horizontal="right" vertical="center"/>
    </xf>
    <xf numFmtId="0" fontId="70" fillId="0" borderId="0" xfId="6" applyFont="1" applyAlignment="1">
      <alignment horizontal="left" vertical="center" wrapText="1"/>
    </xf>
    <xf numFmtId="0" fontId="70" fillId="0" borderId="0" xfId="6" applyFont="1" applyAlignment="1">
      <alignment vertical="center" textRotation="90"/>
    </xf>
    <xf numFmtId="0" fontId="21" fillId="0" borderId="0" xfId="0" applyFont="1"/>
    <xf numFmtId="0" fontId="75" fillId="0" borderId="0" xfId="0" applyFont="1" applyAlignment="1">
      <alignment vertical="center"/>
    </xf>
    <xf numFmtId="0" fontId="76" fillId="0" borderId="0" xfId="0" applyFont="1"/>
    <xf numFmtId="0" fontId="76" fillId="0" borderId="0" xfId="0" applyFont="1" applyAlignment="1"/>
    <xf numFmtId="0" fontId="67" fillId="0" borderId="4" xfId="6" applyFont="1" applyBorder="1">
      <alignment vertical="center"/>
    </xf>
    <xf numFmtId="0" fontId="68" fillId="0" borderId="4" xfId="6" applyFont="1" applyBorder="1">
      <alignment vertical="center"/>
    </xf>
    <xf numFmtId="0" fontId="74" fillId="0" borderId="4" xfId="0" quotePrefix="1" applyFont="1" applyBorder="1" applyAlignment="1">
      <alignment textRotation="180"/>
    </xf>
    <xf numFmtId="0" fontId="74" fillId="0" borderId="4" xfId="0" applyFont="1" applyBorder="1" applyAlignment="1">
      <alignment textRotation="180"/>
    </xf>
    <xf numFmtId="0" fontId="67" fillId="0" borderId="5" xfId="6" applyFont="1" applyBorder="1">
      <alignment vertical="center"/>
    </xf>
    <xf numFmtId="0" fontId="68" fillId="0" borderId="5" xfId="6" applyFont="1" applyBorder="1" applyAlignment="1">
      <alignment horizontal="right" vertical="center"/>
    </xf>
    <xf numFmtId="0" fontId="68" fillId="0" borderId="5" xfId="6" applyFont="1" applyBorder="1">
      <alignment vertical="center"/>
    </xf>
    <xf numFmtId="0" fontId="70" fillId="0" borderId="5" xfId="6" applyFont="1" applyBorder="1" applyAlignment="1">
      <alignment horizontal="right" vertical="center"/>
    </xf>
    <xf numFmtId="0" fontId="70" fillId="0" borderId="5" xfId="6" applyFont="1" applyBorder="1">
      <alignment vertical="center"/>
    </xf>
    <xf numFmtId="0" fontId="70" fillId="0" borderId="7" xfId="6" applyFont="1" applyBorder="1">
      <alignment vertical="center"/>
    </xf>
    <xf numFmtId="0" fontId="70" fillId="0" borderId="9" xfId="6" applyFont="1" applyBorder="1">
      <alignment vertical="center"/>
    </xf>
    <xf numFmtId="0" fontId="70" fillId="0" borderId="8" xfId="6" applyFont="1" applyBorder="1">
      <alignment vertical="center"/>
    </xf>
    <xf numFmtId="0" fontId="78" fillId="0" borderId="0" xfId="0" applyFont="1" applyAlignment="1">
      <alignment vertical="center"/>
    </xf>
    <xf numFmtId="0" fontId="80" fillId="0" borderId="0" xfId="0" applyFont="1" applyAlignment="1"/>
    <xf numFmtId="0" fontId="80" fillId="0" borderId="0" xfId="0" applyFont="1"/>
    <xf numFmtId="0" fontId="81" fillId="0" borderId="0" xfId="0" applyFont="1" applyAlignment="1">
      <alignment vertical="center"/>
    </xf>
    <xf numFmtId="0" fontId="24" fillId="0" borderId="0" xfId="0" applyFont="1" applyBorder="1" applyAlignment="1">
      <alignment vertical="top"/>
    </xf>
    <xf numFmtId="0" fontId="13" fillId="0" borderId="104" xfId="0" applyFont="1" applyBorder="1" applyAlignment="1">
      <alignment vertical="center" wrapText="1"/>
    </xf>
    <xf numFmtId="0" fontId="13" fillId="0" borderId="30" xfId="0" applyFont="1" applyBorder="1" applyAlignment="1">
      <alignment vertical="center" wrapText="1"/>
    </xf>
    <xf numFmtId="0" fontId="13" fillId="0" borderId="32" xfId="0" applyFont="1" applyBorder="1" applyAlignment="1">
      <alignment vertical="center" wrapText="1"/>
    </xf>
    <xf numFmtId="0" fontId="13" fillId="0" borderId="175" xfId="0" applyFont="1" applyBorder="1" applyAlignment="1">
      <alignment vertical="center" wrapText="1"/>
    </xf>
    <xf numFmtId="49" fontId="26" fillId="0" borderId="0" xfId="2" applyNumberFormat="1" applyFont="1" applyAlignment="1">
      <alignment horizontal="center"/>
    </xf>
    <xf numFmtId="0" fontId="7" fillId="0" borderId="59" xfId="2" applyFont="1" applyBorder="1" applyAlignment="1">
      <alignment horizontal="center"/>
    </xf>
    <xf numFmtId="0" fontId="7" fillId="0" borderId="0" xfId="2" applyFont="1" applyBorder="1"/>
    <xf numFmtId="0" fontId="7" fillId="0" borderId="36" xfId="2" applyFont="1" applyBorder="1"/>
    <xf numFmtId="0" fontId="7" fillId="0" borderId="2" xfId="2" applyFont="1" applyBorder="1" applyAlignment="1"/>
    <xf numFmtId="0" fontId="29" fillId="0" borderId="0" xfId="1" applyFont="1" applyAlignment="1">
      <alignment vertical="center"/>
    </xf>
    <xf numFmtId="0" fontId="85" fillId="0" borderId="96" xfId="0" applyFont="1" applyFill="1" applyBorder="1" applyAlignment="1">
      <alignment vertical="center" wrapText="1"/>
    </xf>
    <xf numFmtId="0" fontId="3" fillId="0" borderId="50" xfId="2" applyFont="1" applyBorder="1" applyAlignment="1">
      <alignment horizontal="center" vertical="center"/>
    </xf>
    <xf numFmtId="0" fontId="11" fillId="0" borderId="34" xfId="0" applyFont="1" applyBorder="1" applyAlignment="1">
      <alignment horizontal="center" vertical="center" wrapText="1"/>
    </xf>
    <xf numFmtId="0" fontId="11" fillId="0" borderId="31" xfId="0" applyFont="1" applyBorder="1" applyAlignment="1">
      <alignment horizontal="center" vertical="center" wrapText="1"/>
    </xf>
    <xf numFmtId="49" fontId="3" fillId="0" borderId="35" xfId="0" applyNumberFormat="1" applyFont="1" applyBorder="1" applyAlignment="1">
      <alignment horizontal="center" vertical="top"/>
    </xf>
    <xf numFmtId="49" fontId="3" fillId="0" borderId="34" xfId="0" applyNumberFormat="1" applyFont="1" applyBorder="1" applyAlignment="1">
      <alignment horizontal="center" vertical="top"/>
    </xf>
    <xf numFmtId="49" fontId="3" fillId="0" borderId="44" xfId="0" applyNumberFormat="1" applyFont="1" applyBorder="1" applyAlignment="1">
      <alignment horizontal="center" vertical="top"/>
    </xf>
    <xf numFmtId="0" fontId="3" fillId="0" borderId="4" xfId="0" applyNumberFormat="1" applyFont="1" applyBorder="1" applyAlignment="1">
      <alignment horizontal="center" vertical="center"/>
    </xf>
    <xf numFmtId="49" fontId="3" fillId="0" borderId="35" xfId="0" applyNumberFormat="1" applyFont="1" applyBorder="1" applyAlignment="1">
      <alignment vertical="top"/>
    </xf>
    <xf numFmtId="49" fontId="3" fillId="0" borderId="35" xfId="0" applyNumberFormat="1" applyFont="1" applyBorder="1" applyAlignment="1">
      <alignment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34" xfId="0" applyFont="1" applyBorder="1" applyAlignment="1">
      <alignment horizontal="center" vertical="center"/>
    </xf>
    <xf numFmtId="49" fontId="3" fillId="0" borderId="35" xfId="0" applyNumberFormat="1" applyFont="1" applyBorder="1" applyAlignment="1">
      <alignment horizontal="center" vertical="center"/>
    </xf>
    <xf numFmtId="0" fontId="12" fillId="0" borderId="0"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vertical="center"/>
    </xf>
    <xf numFmtId="49" fontId="3" fillId="0" borderId="34" xfId="0" applyNumberFormat="1" applyFont="1" applyBorder="1" applyAlignment="1">
      <alignment vertical="top"/>
    </xf>
    <xf numFmtId="0" fontId="3" fillId="0" borderId="4" xfId="0" applyFont="1" applyBorder="1" applyAlignment="1">
      <alignment horizontal="center" vertical="center"/>
    </xf>
    <xf numFmtId="49" fontId="3" fillId="0" borderId="50" xfId="0" applyNumberFormat="1" applyFont="1" applyBorder="1" applyAlignment="1">
      <alignment vertical="center"/>
    </xf>
    <xf numFmtId="0" fontId="3" fillId="0" borderId="0" xfId="0" applyFont="1" applyAlignment="1">
      <alignment horizontal="right" vertical="top"/>
    </xf>
    <xf numFmtId="49" fontId="3" fillId="0" borderId="45" xfId="0" applyNumberFormat="1" applyFont="1" applyBorder="1" applyAlignment="1">
      <alignment horizontal="center" vertical="top"/>
    </xf>
    <xf numFmtId="49" fontId="3" fillId="0" borderId="47" xfId="0" applyNumberFormat="1" applyFont="1" applyBorder="1" applyAlignment="1">
      <alignment horizontal="center" vertical="top"/>
    </xf>
    <xf numFmtId="0" fontId="3" fillId="0" borderId="4" xfId="0" applyFont="1" applyBorder="1"/>
    <xf numFmtId="49" fontId="3" fillId="0" borderId="52" xfId="0" applyNumberFormat="1" applyFont="1" applyBorder="1" applyAlignment="1">
      <alignment horizontal="center" vertical="top"/>
    </xf>
    <xf numFmtId="49" fontId="3" fillId="0" borderId="47" xfId="0" applyNumberFormat="1" applyFont="1" applyBorder="1" applyAlignment="1">
      <alignment horizontal="center" vertical="top" shrinkToFit="1"/>
    </xf>
    <xf numFmtId="0" fontId="3" fillId="0" borderId="51" xfId="0" applyFont="1" applyBorder="1" applyAlignment="1">
      <alignment horizontal="center" vertical="center"/>
    </xf>
    <xf numFmtId="0" fontId="3" fillId="0" borderId="38" xfId="0" applyFont="1" applyBorder="1" applyAlignment="1">
      <alignment horizontal="center" vertical="center" wrapText="1"/>
    </xf>
    <xf numFmtId="0" fontId="3" fillId="0" borderId="51" xfId="0" applyFont="1" applyBorder="1" applyAlignment="1">
      <alignment horizontal="center" vertical="center" wrapText="1"/>
    </xf>
    <xf numFmtId="0" fontId="0" fillId="0" borderId="0" xfId="0" applyFont="1" applyFill="1" applyBorder="1" applyAlignment="1"/>
    <xf numFmtId="0" fontId="17" fillId="0" borderId="39" xfId="0" applyFont="1" applyBorder="1" applyAlignment="1">
      <alignment horizontal="left" vertical="center" wrapText="1"/>
    </xf>
    <xf numFmtId="0" fontId="17" fillId="0" borderId="57" xfId="0" applyFont="1" applyBorder="1" applyAlignment="1">
      <alignment horizontal="left" vertical="center" wrapText="1"/>
    </xf>
    <xf numFmtId="0" fontId="17" fillId="0" borderId="120" xfId="0" applyFont="1" applyBorder="1" applyAlignment="1">
      <alignment horizontal="left" vertical="center" wrapText="1"/>
    </xf>
    <xf numFmtId="0" fontId="53" fillId="0" borderId="0" xfId="0" applyFont="1" applyAlignment="1">
      <alignment horizontal="center" vertical="center"/>
    </xf>
    <xf numFmtId="0" fontId="48" fillId="0" borderId="0" xfId="0" applyFont="1" applyAlignment="1">
      <alignment horizontal="center" vertical="center" shrinkToFit="1"/>
    </xf>
    <xf numFmtId="0" fontId="48" fillId="0" borderId="9" xfId="0" applyFont="1" applyBorder="1" applyAlignment="1">
      <alignment horizontal="center" vertical="center" shrinkToFit="1"/>
    </xf>
    <xf numFmtId="0" fontId="50" fillId="2" borderId="0" xfId="0" applyFont="1" applyFill="1" applyAlignment="1">
      <alignment horizontal="left" vertical="center" wrapText="1"/>
    </xf>
    <xf numFmtId="0" fontId="54" fillId="0" borderId="0" xfId="0" applyFont="1" applyAlignment="1">
      <alignment horizontal="center" wrapText="1"/>
    </xf>
    <xf numFmtId="0" fontId="6" fillId="0" borderId="101" xfId="0" applyFont="1" applyBorder="1" applyAlignment="1">
      <alignment vertical="center" wrapText="1"/>
    </xf>
    <xf numFmtId="0" fontId="0" fillId="0" borderId="102" xfId="0" applyBorder="1" applyAlignment="1">
      <alignment vertical="center"/>
    </xf>
    <xf numFmtId="0" fontId="3" fillId="0" borderId="41" xfId="0" applyFont="1" applyBorder="1" applyAlignment="1">
      <alignment horizontal="center" vertical="center"/>
    </xf>
    <xf numFmtId="0" fontId="3" fillId="0" borderId="30" xfId="0" applyFont="1" applyBorder="1" applyAlignment="1">
      <alignment horizontal="center" vertical="center"/>
    </xf>
    <xf numFmtId="0" fontId="3" fillId="0" borderId="26" xfId="4" applyFont="1" applyBorder="1" applyAlignment="1">
      <alignment vertical="center"/>
    </xf>
    <xf numFmtId="0" fontId="3" fillId="0" borderId="28" xfId="4" applyFont="1" applyBorder="1" applyAlignment="1">
      <alignment vertical="center"/>
    </xf>
    <xf numFmtId="0" fontId="3" fillId="0" borderId="103" xfId="0" applyFont="1" applyBorder="1" applyAlignment="1">
      <alignment horizontal="right" vertical="center"/>
    </xf>
    <xf numFmtId="0" fontId="3" fillId="0" borderId="55" xfId="0" applyFont="1" applyBorder="1" applyAlignment="1">
      <alignment horizontal="right" vertical="center"/>
    </xf>
    <xf numFmtId="0" fontId="3" fillId="0" borderId="104" xfId="0" applyFont="1" applyBorder="1" applyAlignment="1">
      <alignment horizontal="center" vertical="center"/>
    </xf>
    <xf numFmtId="0" fontId="3" fillId="0" borderId="56" xfId="0" applyFont="1" applyBorder="1" applyAlignment="1">
      <alignment horizontal="center" vertical="center"/>
    </xf>
    <xf numFmtId="0" fontId="3" fillId="0" borderId="44" xfId="4" applyFont="1" applyBorder="1" applyAlignment="1">
      <alignment horizontal="center" vertical="center" shrinkToFit="1"/>
    </xf>
    <xf numFmtId="0" fontId="3" fillId="0" borderId="67" xfId="4" applyFont="1" applyBorder="1" applyAlignment="1">
      <alignment horizontal="center" vertical="center" shrinkToFit="1"/>
    </xf>
    <xf numFmtId="0" fontId="3" fillId="0" borderId="27" xfId="4"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29" xfId="4" applyFont="1" applyBorder="1" applyAlignment="1">
      <alignment horizontal="center" vertical="center"/>
    </xf>
    <xf numFmtId="0" fontId="3" fillId="0" borderId="86" xfId="0" applyFont="1" applyBorder="1" applyAlignment="1">
      <alignment horizontal="center" vertical="center"/>
    </xf>
    <xf numFmtId="0" fontId="3" fillId="0" borderId="63" xfId="0" applyFont="1" applyBorder="1" applyAlignment="1">
      <alignment horizontal="center" vertical="center"/>
    </xf>
    <xf numFmtId="0" fontId="3" fillId="0" borderId="88" xfId="0" applyFont="1" applyBorder="1" applyAlignment="1">
      <alignment horizontal="center" vertical="center"/>
    </xf>
    <xf numFmtId="0" fontId="3" fillId="0" borderId="70" xfId="0" applyFont="1" applyBorder="1" applyAlignment="1">
      <alignment horizontal="center" vertical="center"/>
    </xf>
    <xf numFmtId="0" fontId="3" fillId="0" borderId="15" xfId="0" applyFont="1" applyBorder="1" applyAlignment="1">
      <alignment horizontal="center" vertical="center"/>
    </xf>
    <xf numFmtId="0" fontId="3" fillId="0" borderId="10" xfId="0" applyFont="1" applyBorder="1" applyAlignment="1">
      <alignment horizontal="center" vertical="center"/>
    </xf>
    <xf numFmtId="0" fontId="3" fillId="0" borderId="24" xfId="4" applyFont="1" applyBorder="1" applyAlignment="1">
      <alignment vertical="center" wrapText="1"/>
    </xf>
    <xf numFmtId="0" fontId="3" fillId="0" borderId="24" xfId="4" applyFont="1" applyBorder="1" applyAlignment="1">
      <alignment vertical="center"/>
    </xf>
    <xf numFmtId="0" fontId="3" fillId="0" borderId="0" xfId="4" applyFont="1" applyBorder="1" applyAlignment="1">
      <alignment vertical="center"/>
    </xf>
    <xf numFmtId="0" fontId="3" fillId="0" borderId="42" xfId="4" applyFont="1" applyBorder="1" applyAlignment="1">
      <alignment vertical="center"/>
    </xf>
    <xf numFmtId="0" fontId="3" fillId="0" borderId="0" xfId="4" applyFont="1" applyBorder="1" applyAlignment="1">
      <alignment vertical="center" wrapText="1"/>
    </xf>
    <xf numFmtId="0" fontId="3" fillId="0" borderId="9" xfId="4" applyFont="1" applyBorder="1" applyAlignment="1">
      <alignment vertical="center"/>
    </xf>
    <xf numFmtId="0" fontId="3" fillId="0" borderId="22" xfId="4" applyFont="1" applyBorder="1" applyAlignment="1">
      <alignment horizontal="center" vertical="center" shrinkToFit="1"/>
    </xf>
    <xf numFmtId="0" fontId="3" fillId="0" borderId="9" xfId="4" applyFont="1" applyBorder="1" applyAlignment="1">
      <alignment horizontal="center" vertical="center" shrinkToFit="1"/>
    </xf>
    <xf numFmtId="0" fontId="3" fillId="0" borderId="23" xfId="4" applyFont="1" applyBorder="1" applyAlignment="1">
      <alignment horizontal="center" vertical="center" shrinkToFit="1"/>
    </xf>
    <xf numFmtId="0" fontId="3" fillId="0" borderId="28" xfId="0" applyFont="1" applyBorder="1" applyAlignment="1">
      <alignment horizontal="center" vertical="center"/>
    </xf>
    <xf numFmtId="0" fontId="7" fillId="0" borderId="29" xfId="0" applyFont="1" applyBorder="1" applyAlignment="1">
      <alignment horizontal="center" vertical="center"/>
    </xf>
    <xf numFmtId="0" fontId="3" fillId="0" borderId="56" xfId="0" applyFont="1" applyBorder="1" applyAlignment="1">
      <alignment horizontal="center" vertical="center" wrapText="1"/>
    </xf>
    <xf numFmtId="0" fontId="7" fillId="0" borderId="37" xfId="0" applyFont="1" applyBorder="1" applyAlignment="1">
      <alignment horizontal="center" vertical="center" wrapText="1"/>
    </xf>
    <xf numFmtId="0" fontId="3" fillId="0" borderId="26" xfId="0" applyFont="1" applyBorder="1" applyAlignment="1">
      <alignment vertical="center"/>
    </xf>
    <xf numFmtId="0" fontId="7" fillId="0" borderId="27" xfId="0" applyFont="1" applyBorder="1" applyAlignment="1">
      <alignment vertical="center"/>
    </xf>
    <xf numFmtId="0" fontId="3" fillId="0" borderId="59" xfId="4"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71" xfId="0" applyFont="1" applyBorder="1" applyAlignment="1">
      <alignment horizontal="center" vertical="center" textRotation="255"/>
    </xf>
    <xf numFmtId="0" fontId="3" fillId="0" borderId="4" xfId="4"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55" xfId="0" applyFont="1" applyBorder="1" applyAlignment="1">
      <alignment horizontal="center" vertical="center"/>
    </xf>
    <xf numFmtId="0" fontId="3" fillId="0" borderId="36" xfId="0" applyFont="1" applyBorder="1" applyAlignment="1">
      <alignment horizontal="center" vertical="center"/>
    </xf>
    <xf numFmtId="0" fontId="3" fillId="0" borderId="7" xfId="0" applyFont="1" applyBorder="1" applyAlignment="1">
      <alignment horizontal="center" vertical="center"/>
    </xf>
    <xf numFmtId="0" fontId="6" fillId="0" borderId="6" xfId="0" applyFont="1" applyBorder="1" applyAlignment="1">
      <alignment horizontal="center" vertical="center"/>
    </xf>
    <xf numFmtId="0" fontId="3" fillId="0" borderId="2"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4" xfId="0" applyFont="1"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8" xfId="0" applyFont="1" applyBorder="1" applyAlignment="1">
      <alignment horizontal="center" vertical="center" wrapText="1"/>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49" fontId="3" fillId="0" borderId="44" xfId="0" applyNumberFormat="1" applyFont="1" applyBorder="1" applyAlignment="1">
      <alignment horizontal="center" vertical="center"/>
    </xf>
    <xf numFmtId="49" fontId="3" fillId="0" borderId="35" xfId="0" applyNumberFormat="1" applyFont="1" applyBorder="1" applyAlignment="1">
      <alignment horizontal="center" vertical="center"/>
    </xf>
    <xf numFmtId="0" fontId="3" fillId="0" borderId="67"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72" xfId="0" applyFont="1" applyBorder="1" applyAlignment="1">
      <alignment horizontal="center" vertical="center" shrinkToFit="1"/>
    </xf>
    <xf numFmtId="56" fontId="3" fillId="0" borderId="67" xfId="0" applyNumberFormat="1" applyFont="1" applyBorder="1" applyAlignment="1">
      <alignment horizontal="left" vertical="center" wrapText="1"/>
    </xf>
    <xf numFmtId="56" fontId="3" fillId="0" borderId="62" xfId="0" applyNumberFormat="1" applyFont="1" applyBorder="1" applyAlignment="1">
      <alignment horizontal="left" vertical="center" wrapText="1"/>
    </xf>
    <xf numFmtId="56" fontId="3" fillId="0" borderId="16" xfId="0" applyNumberFormat="1" applyFont="1" applyBorder="1" applyAlignment="1">
      <alignment horizontal="left" vertical="center" wrapText="1"/>
    </xf>
    <xf numFmtId="56" fontId="3" fillId="0" borderId="17" xfId="0" applyNumberFormat="1" applyFont="1" applyBorder="1" applyAlignment="1">
      <alignment horizontal="left" vertical="center" wrapText="1"/>
    </xf>
    <xf numFmtId="56" fontId="3" fillId="0" borderId="25" xfId="0" applyNumberFormat="1" applyFont="1" applyBorder="1" applyAlignment="1">
      <alignment horizontal="left" vertical="center" wrapText="1"/>
    </xf>
    <xf numFmtId="56" fontId="3" fillId="0" borderId="72" xfId="0" applyNumberFormat="1" applyFont="1" applyBorder="1" applyAlignment="1">
      <alignment horizontal="left" vertical="center" wrapText="1"/>
    </xf>
    <xf numFmtId="0" fontId="3" fillId="0" borderId="87" xfId="0" applyFont="1" applyBorder="1" applyAlignment="1">
      <alignment horizontal="center" vertical="center" textRotation="255"/>
    </xf>
    <xf numFmtId="0" fontId="7" fillId="0" borderId="87" xfId="0" applyFont="1" applyBorder="1" applyAlignment="1">
      <alignment horizontal="center" vertical="center" textRotation="255"/>
    </xf>
    <xf numFmtId="0" fontId="7" fillId="0" borderId="27" xfId="0" applyFont="1" applyBorder="1" applyAlignment="1">
      <alignment horizontal="center" vertical="center" textRotation="255"/>
    </xf>
    <xf numFmtId="0" fontId="3" fillId="0" borderId="67" xfId="0" applyFont="1" applyBorder="1" applyAlignment="1">
      <alignment horizontal="center" vertical="center"/>
    </xf>
    <xf numFmtId="0" fontId="3" fillId="0" borderId="16" xfId="0" applyFont="1" applyBorder="1" applyAlignment="1">
      <alignment horizontal="center" vertical="center"/>
    </xf>
    <xf numFmtId="0" fontId="3" fillId="0" borderId="25" xfId="0" applyFont="1" applyBorder="1" applyAlignment="1">
      <alignment horizontal="center" vertical="center"/>
    </xf>
    <xf numFmtId="0" fontId="3" fillId="0" borderId="44" xfId="0" applyFont="1" applyBorder="1" applyAlignment="1">
      <alignment horizontal="center" vertical="center"/>
    </xf>
    <xf numFmtId="0" fontId="3" fillId="0" borderId="35" xfId="0" applyFont="1" applyBorder="1" applyAlignment="1">
      <alignment horizontal="center" vertical="center"/>
    </xf>
    <xf numFmtId="0" fontId="3" fillId="0" borderId="34" xfId="0" applyFont="1" applyBorder="1" applyAlignment="1">
      <alignment horizontal="center" vertical="center"/>
    </xf>
    <xf numFmtId="0" fontId="3" fillId="0" borderId="47" xfId="0" applyFont="1" applyBorder="1" applyAlignment="1">
      <alignment horizontal="center" vertical="center" textRotation="255"/>
    </xf>
    <xf numFmtId="0" fontId="7" fillId="0" borderId="47" xfId="0" applyFont="1" applyBorder="1" applyAlignment="1">
      <alignment horizontal="center" vertical="center" textRotation="255"/>
    </xf>
    <xf numFmtId="0" fontId="7" fillId="0" borderId="52" xfId="0" applyFont="1" applyBorder="1" applyAlignment="1">
      <alignment horizontal="center" vertical="center" textRotation="255"/>
    </xf>
    <xf numFmtId="0" fontId="3" fillId="0" borderId="35" xfId="0" applyFont="1" applyBorder="1" applyAlignment="1">
      <alignment horizontal="center" vertical="center" textRotation="255"/>
    </xf>
    <xf numFmtId="0" fontId="7" fillId="0" borderId="35" xfId="0" applyFont="1" applyBorder="1" applyAlignment="1">
      <alignment horizontal="center" vertical="center" textRotation="255"/>
    </xf>
    <xf numFmtId="0" fontId="7" fillId="0" borderId="34" xfId="0" applyFont="1" applyBorder="1" applyAlignment="1">
      <alignment horizontal="center" vertical="center" textRotation="255"/>
    </xf>
    <xf numFmtId="0" fontId="3" fillId="0" borderId="49" xfId="0" applyFont="1" applyBorder="1" applyAlignment="1">
      <alignment horizontal="center" vertical="center" textRotation="255" wrapText="1"/>
    </xf>
    <xf numFmtId="0" fontId="3" fillId="0" borderId="87"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0" borderId="34" xfId="0" applyFont="1" applyBorder="1" applyAlignment="1">
      <alignment horizontal="center" vertical="center" textRotation="255"/>
    </xf>
    <xf numFmtId="0" fontId="3" fillId="0" borderId="49" xfId="0" applyFont="1" applyBorder="1" applyAlignment="1">
      <alignment horizontal="center" vertical="center" textRotation="255"/>
    </xf>
    <xf numFmtId="0" fontId="11" fillId="0" borderId="49" xfId="0" applyFont="1" applyBorder="1" applyAlignment="1">
      <alignment horizontal="center" vertical="center" textRotation="255" wrapText="1"/>
    </xf>
    <xf numFmtId="0" fontId="11" fillId="0" borderId="87" xfId="0" applyFont="1" applyBorder="1" applyAlignment="1">
      <alignment horizontal="center" vertical="center" textRotation="255"/>
    </xf>
    <xf numFmtId="0" fontId="11" fillId="0" borderId="27" xfId="0" applyFont="1" applyBorder="1" applyAlignment="1">
      <alignment horizontal="center" vertical="center" textRotation="255"/>
    </xf>
    <xf numFmtId="0" fontId="3" fillId="0" borderId="27" xfId="0" applyFont="1" applyBorder="1" applyAlignment="1">
      <alignment horizontal="center" vertical="center" textRotation="255"/>
    </xf>
    <xf numFmtId="0" fontId="11" fillId="0" borderId="49" xfId="0" applyFont="1" applyBorder="1" applyAlignment="1">
      <alignment horizontal="center" vertical="center" textRotation="255"/>
    </xf>
    <xf numFmtId="0" fontId="3" fillId="0" borderId="17" xfId="0" applyFont="1" applyBorder="1" applyAlignment="1">
      <alignment horizontal="center" vertical="center"/>
    </xf>
    <xf numFmtId="0" fontId="3" fillId="0" borderId="42" xfId="0" applyFont="1" applyBorder="1" applyAlignment="1">
      <alignment horizontal="center" vertical="center"/>
    </xf>
    <xf numFmtId="0" fontId="3" fillId="0" borderId="72" xfId="0" applyFont="1" applyBorder="1" applyAlignment="1">
      <alignment horizontal="center" vertical="center"/>
    </xf>
    <xf numFmtId="0" fontId="3" fillId="0" borderId="0" xfId="0" applyFont="1" applyAlignment="1">
      <alignment horizontal="left" vertical="top" wrapText="1"/>
    </xf>
    <xf numFmtId="0" fontId="30" fillId="0" borderId="0" xfId="0" applyFont="1" applyAlignment="1">
      <alignment horizontal="left" vertical="top"/>
    </xf>
    <xf numFmtId="0" fontId="12" fillId="0" borderId="0" xfId="0" applyFont="1" applyAlignment="1">
      <alignment horizontal="left" vertical="center" shrinkToFit="1"/>
    </xf>
    <xf numFmtId="0" fontId="12" fillId="0" borderId="12" xfId="0" applyFont="1" applyBorder="1" applyAlignment="1">
      <alignment horizontal="center" vertical="center"/>
    </xf>
    <xf numFmtId="0" fontId="0" fillId="0" borderId="13" xfId="0" applyFont="1" applyBorder="1" applyAlignment="1">
      <alignment vertical="center"/>
    </xf>
    <xf numFmtId="0" fontId="12" fillId="0" borderId="12"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13" xfId="0" applyFont="1" applyBorder="1" applyAlignment="1">
      <alignment horizontal="center" vertical="center" shrinkToFit="1"/>
    </xf>
    <xf numFmtId="0" fontId="34" fillId="0" borderId="0" xfId="0" applyFont="1" applyAlignment="1">
      <alignment horizontal="left" vertical="top" wrapText="1"/>
    </xf>
    <xf numFmtId="0" fontId="3" fillId="0" borderId="0" xfId="0" applyFont="1" applyAlignment="1">
      <alignment horizontal="left" vertical="top"/>
    </xf>
    <xf numFmtId="0" fontId="3" fillId="0" borderId="105" xfId="0" applyFont="1" applyBorder="1" applyAlignment="1">
      <alignment vertical="center" wrapText="1"/>
    </xf>
    <xf numFmtId="0" fontId="3" fillId="0" borderId="106" xfId="0" applyFont="1" applyBorder="1" applyAlignment="1">
      <alignment vertical="center"/>
    </xf>
    <xf numFmtId="0" fontId="3" fillId="0" borderId="107" xfId="0" applyFont="1" applyBorder="1" applyAlignment="1"/>
    <xf numFmtId="0" fontId="3" fillId="0" borderId="108" xfId="0" applyFont="1" applyBorder="1" applyAlignment="1"/>
    <xf numFmtId="0" fontId="3" fillId="0" borderId="109" xfId="0" applyFont="1" applyBorder="1" applyAlignment="1"/>
    <xf numFmtId="0" fontId="3" fillId="0" borderId="110" xfId="0" applyFont="1" applyBorder="1" applyAlignment="1"/>
    <xf numFmtId="49" fontId="3" fillId="0" borderId="34" xfId="0" applyNumberFormat="1" applyFont="1" applyBorder="1" applyAlignment="1">
      <alignment horizontal="center" vertical="center"/>
    </xf>
    <xf numFmtId="0" fontId="18" fillId="0" borderId="0" xfId="0" applyFont="1" applyBorder="1" applyAlignment="1">
      <alignment wrapText="1"/>
    </xf>
    <xf numFmtId="0" fontId="18" fillId="0" borderId="0" xfId="0" applyFont="1" applyBorder="1" applyAlignment="1"/>
    <xf numFmtId="0" fontId="34" fillId="0" borderId="114" xfId="0" applyFont="1" applyFill="1" applyBorder="1" applyAlignment="1">
      <alignment horizontal="left" vertical="center" wrapText="1"/>
    </xf>
    <xf numFmtId="0" fontId="34" fillId="0" borderId="35" xfId="0" applyFont="1" applyFill="1" applyBorder="1" applyAlignment="1">
      <alignment horizontal="left" vertical="center" wrapText="1"/>
    </xf>
    <xf numFmtId="0" fontId="34" fillId="0" borderId="49" xfId="0" applyFont="1" applyFill="1" applyBorder="1" applyAlignment="1">
      <alignment horizontal="left" vertical="center" wrapText="1"/>
    </xf>
    <xf numFmtId="0" fontId="34" fillId="0" borderId="113" xfId="0" applyFont="1" applyFill="1" applyBorder="1" applyAlignment="1">
      <alignment horizontal="center" vertical="center" wrapText="1"/>
    </xf>
    <xf numFmtId="0" fontId="34" fillId="0" borderId="87" xfId="0" applyFont="1" applyFill="1" applyBorder="1" applyAlignment="1">
      <alignment horizontal="center" vertical="center" wrapText="1"/>
    </xf>
    <xf numFmtId="0" fontId="6" fillId="0" borderId="87" xfId="0" applyFont="1" applyFill="1" applyBorder="1" applyAlignment="1">
      <alignment horizontal="center" vertical="center"/>
    </xf>
    <xf numFmtId="0" fontId="34" fillId="0" borderId="115" xfId="0" applyFont="1" applyFill="1" applyBorder="1" applyAlignment="1">
      <alignment horizontal="center" vertical="center" wrapText="1"/>
    </xf>
    <xf numFmtId="0" fontId="34" fillId="0" borderId="116" xfId="0" applyFont="1" applyFill="1" applyBorder="1" applyAlignment="1">
      <alignment horizontal="center" vertical="center" wrapText="1"/>
    </xf>
    <xf numFmtId="0" fontId="31" fillId="0" borderId="113" xfId="0" applyFont="1" applyFill="1" applyBorder="1" applyAlignment="1">
      <alignment horizontal="center" vertical="center" wrapText="1"/>
    </xf>
    <xf numFmtId="0" fontId="27" fillId="0" borderId="87" xfId="0" applyFont="1" applyFill="1" applyBorder="1" applyAlignment="1">
      <alignment horizontal="center" vertical="center"/>
    </xf>
    <xf numFmtId="0" fontId="16" fillId="0" borderId="0" xfId="0" quotePrefix="1" applyFont="1" applyBorder="1" applyAlignment="1">
      <alignment textRotation="180"/>
    </xf>
    <xf numFmtId="0" fontId="16" fillId="0" borderId="0" xfId="0" applyFont="1" applyBorder="1" applyAlignment="1">
      <alignment textRotation="180"/>
    </xf>
    <xf numFmtId="0" fontId="26" fillId="0" borderId="111" xfId="0" applyFont="1" applyFill="1" applyBorder="1" applyAlignment="1">
      <alignment horizontal="center" vertical="center" wrapText="1"/>
    </xf>
    <xf numFmtId="0" fontId="26" fillId="0" borderId="112" xfId="0" applyFont="1" applyFill="1" applyBorder="1" applyAlignment="1">
      <alignment horizontal="center" vertical="center" wrapText="1"/>
    </xf>
    <xf numFmtId="0" fontId="26" fillId="0" borderId="113" xfId="0" applyFont="1" applyFill="1" applyBorder="1" applyAlignment="1">
      <alignment horizontal="center" vertical="center" wrapText="1"/>
    </xf>
    <xf numFmtId="0" fontId="26" fillId="0" borderId="87" xfId="0" applyFont="1" applyFill="1" applyBorder="1" applyAlignment="1">
      <alignment horizontal="center" vertical="center" wrapText="1"/>
    </xf>
    <xf numFmtId="0" fontId="31" fillId="0" borderId="87" xfId="0" applyFont="1" applyFill="1" applyBorder="1" applyAlignment="1">
      <alignment horizontal="center" vertical="center" wrapText="1"/>
    </xf>
    <xf numFmtId="0" fontId="76" fillId="0" borderId="5" xfId="0" quotePrefix="1" applyFont="1" applyBorder="1" applyAlignment="1">
      <alignment horizontal="center" textRotation="180"/>
    </xf>
    <xf numFmtId="0" fontId="69" fillId="0" borderId="0" xfId="6" applyFont="1" applyAlignment="1">
      <alignment horizontal="center" vertical="center"/>
    </xf>
    <xf numFmtId="0" fontId="69" fillId="0" borderId="9" xfId="6" applyFont="1" applyBorder="1" applyAlignment="1">
      <alignment horizontal="center" vertical="center"/>
    </xf>
    <xf numFmtId="0" fontId="69" fillId="0" borderId="15" xfId="6" applyFont="1" applyBorder="1" applyAlignment="1">
      <alignment horizontal="center" vertical="center"/>
    </xf>
    <xf numFmtId="176" fontId="69" fillId="0" borderId="15" xfId="6" applyNumberFormat="1" applyFont="1" applyBorder="1" applyAlignment="1">
      <alignment horizontal="center" vertical="center"/>
    </xf>
    <xf numFmtId="179" fontId="69" fillId="2" borderId="15" xfId="6" applyNumberFormat="1" applyFont="1" applyFill="1" applyBorder="1" applyAlignment="1">
      <alignment horizontal="center" vertical="center"/>
    </xf>
    <xf numFmtId="0" fontId="69" fillId="2" borderId="15" xfId="6" applyFont="1" applyFill="1" applyBorder="1" applyAlignment="1">
      <alignment horizontal="center" vertical="center"/>
    </xf>
    <xf numFmtId="176" fontId="69" fillId="2" borderId="15" xfId="6" applyNumberFormat="1" applyFont="1" applyFill="1" applyBorder="1" applyAlignment="1">
      <alignment horizontal="center" vertical="center"/>
    </xf>
    <xf numFmtId="178" fontId="69" fillId="0" borderId="15" xfId="6" applyNumberFormat="1" applyFont="1" applyBorder="1" applyAlignment="1">
      <alignment horizontal="right" vertical="center"/>
    </xf>
    <xf numFmtId="178" fontId="69" fillId="0" borderId="15" xfId="7" applyNumberFormat="1" applyFont="1" applyFill="1" applyBorder="1" applyAlignment="1">
      <alignment horizontal="right" vertical="center"/>
    </xf>
    <xf numFmtId="178" fontId="69" fillId="0" borderId="12" xfId="6" applyNumberFormat="1" applyFont="1" applyBorder="1" applyAlignment="1">
      <alignment horizontal="right" vertical="center"/>
    </xf>
    <xf numFmtId="178" fontId="69" fillId="0" borderId="13" xfId="6" applyNumberFormat="1" applyFont="1" applyBorder="1" applyAlignment="1">
      <alignment horizontal="right" vertical="center"/>
    </xf>
    <xf numFmtId="178" fontId="69" fillId="4" borderId="15" xfId="6" applyNumberFormat="1" applyFont="1" applyFill="1" applyBorder="1" applyAlignment="1" applyProtection="1">
      <alignment horizontal="right" vertical="center"/>
      <protection locked="0"/>
    </xf>
    <xf numFmtId="178" fontId="69" fillId="4" borderId="15" xfId="7" applyNumberFormat="1" applyFont="1" applyFill="1" applyBorder="1" applyAlignment="1" applyProtection="1">
      <alignment horizontal="right" vertical="center"/>
      <protection locked="0"/>
    </xf>
    <xf numFmtId="178" fontId="69" fillId="0" borderId="12" xfId="6" applyNumberFormat="1" applyFont="1" applyBorder="1" applyAlignment="1">
      <alignment horizontal="center" vertical="center"/>
    </xf>
    <xf numFmtId="178" fontId="69" fillId="0" borderId="13" xfId="6" applyNumberFormat="1" applyFont="1" applyBorder="1" applyAlignment="1">
      <alignment horizontal="center" vertical="center"/>
    </xf>
    <xf numFmtId="178" fontId="69" fillId="4" borderId="12" xfId="6" applyNumberFormat="1" applyFont="1" applyFill="1" applyBorder="1" applyAlignment="1" applyProtection="1">
      <alignment horizontal="right" vertical="center"/>
      <protection locked="0"/>
    </xf>
    <xf numFmtId="178" fontId="69" fillId="4" borderId="13" xfId="6" applyNumberFormat="1" applyFont="1" applyFill="1" applyBorder="1" applyAlignment="1" applyProtection="1">
      <alignment horizontal="right" vertical="center"/>
      <protection locked="0"/>
    </xf>
    <xf numFmtId="178" fontId="69" fillId="0" borderId="15" xfId="6" applyNumberFormat="1" applyFont="1" applyBorder="1" applyAlignment="1">
      <alignment horizontal="center" vertical="center"/>
    </xf>
    <xf numFmtId="0" fontId="69" fillId="4" borderId="12" xfId="6" applyFont="1" applyFill="1" applyBorder="1" applyAlignment="1" applyProtection="1">
      <alignment horizontal="center" vertical="center"/>
      <protection locked="0"/>
    </xf>
    <xf numFmtId="0" fontId="69" fillId="4" borderId="13" xfId="6" applyFont="1" applyFill="1" applyBorder="1" applyAlignment="1" applyProtection="1">
      <alignment horizontal="center" vertical="center"/>
      <protection locked="0"/>
    </xf>
    <xf numFmtId="0" fontId="69" fillId="2" borderId="12" xfId="6" applyFont="1" applyFill="1" applyBorder="1" applyAlignment="1">
      <alignment horizontal="center" vertical="center"/>
    </xf>
    <xf numFmtId="0" fontId="69" fillId="2" borderId="13" xfId="6" applyFont="1" applyFill="1" applyBorder="1" applyAlignment="1">
      <alignment horizontal="center" vertical="center"/>
    </xf>
    <xf numFmtId="179" fontId="69" fillId="0" borderId="15" xfId="6" applyNumberFormat="1" applyFont="1" applyBorder="1" applyAlignment="1">
      <alignment horizontal="center" vertical="center"/>
    </xf>
    <xf numFmtId="0" fontId="70" fillId="0" borderId="0" xfId="6" applyFont="1" applyAlignment="1">
      <alignment horizontal="center" vertical="center" wrapText="1"/>
    </xf>
    <xf numFmtId="0" fontId="70" fillId="2" borderId="0" xfId="6" applyFont="1" applyFill="1" applyAlignment="1" applyProtection="1">
      <alignment horizontal="center" vertical="center" wrapText="1"/>
      <protection locked="0"/>
    </xf>
    <xf numFmtId="0" fontId="70" fillId="0" borderId="0" xfId="6" applyFont="1" applyAlignment="1">
      <alignment horizontal="center" vertical="center"/>
    </xf>
    <xf numFmtId="1" fontId="67" fillId="0" borderId="161" xfId="6" applyNumberFormat="1" applyFont="1" applyBorder="1" applyAlignment="1">
      <alignment horizontal="center" vertical="center" wrapText="1"/>
    </xf>
    <xf numFmtId="1" fontId="67" fillId="0" borderId="160" xfId="6" applyNumberFormat="1" applyFont="1" applyBorder="1" applyAlignment="1">
      <alignment horizontal="center" vertical="center" wrapText="1"/>
    </xf>
    <xf numFmtId="0" fontId="67" fillId="4" borderId="117" xfId="6" applyFont="1" applyFill="1" applyBorder="1" applyAlignment="1" applyProtection="1">
      <alignment horizontal="left" vertical="center" wrapText="1"/>
      <protection locked="0"/>
    </xf>
    <xf numFmtId="0" fontId="67" fillId="4" borderId="2" xfId="6" applyFont="1" applyFill="1" applyBorder="1" applyAlignment="1" applyProtection="1">
      <alignment horizontal="left" vertical="center" wrapText="1"/>
      <protection locked="0"/>
    </xf>
    <xf numFmtId="0" fontId="67" fillId="4" borderId="78" xfId="6" applyFont="1" applyFill="1" applyBorder="1" applyAlignment="1" applyProtection="1">
      <alignment horizontal="left" vertical="center" wrapText="1"/>
      <protection locked="0"/>
    </xf>
    <xf numFmtId="0" fontId="67" fillId="4" borderId="89" xfId="6" applyFont="1" applyFill="1" applyBorder="1" applyAlignment="1" applyProtection="1">
      <alignment horizontal="left" vertical="center" wrapText="1"/>
      <protection locked="0"/>
    </xf>
    <xf numFmtId="0" fontId="67" fillId="4" borderId="0" xfId="6" applyFont="1" applyFill="1" applyAlignment="1" applyProtection="1">
      <alignment horizontal="left" vertical="center" wrapText="1"/>
      <protection locked="0"/>
    </xf>
    <xf numFmtId="0" fontId="67" fillId="4" borderId="90" xfId="6" applyFont="1" applyFill="1" applyBorder="1" applyAlignment="1" applyProtection="1">
      <alignment horizontal="left" vertical="center" wrapText="1"/>
      <protection locked="0"/>
    </xf>
    <xf numFmtId="177" fontId="67" fillId="0" borderId="153" xfId="6" applyNumberFormat="1" applyFont="1" applyBorder="1" applyAlignment="1">
      <alignment horizontal="center" vertical="center" wrapText="1"/>
    </xf>
    <xf numFmtId="177" fontId="67" fillId="0" borderId="149" xfId="6" applyNumberFormat="1" applyFont="1" applyBorder="1" applyAlignment="1">
      <alignment horizontal="center" vertical="center" wrapText="1"/>
    </xf>
    <xf numFmtId="177" fontId="67" fillId="0" borderId="154" xfId="6" applyNumberFormat="1" applyFont="1" applyBorder="1" applyAlignment="1">
      <alignment horizontal="center" vertical="center" wrapText="1"/>
    </xf>
    <xf numFmtId="0" fontId="67" fillId="4" borderId="101" xfId="6" applyFont="1" applyFill="1" applyBorder="1" applyAlignment="1" applyProtection="1">
      <alignment horizontal="left" vertical="center" wrapText="1"/>
      <protection locked="0"/>
    </xf>
    <xf numFmtId="0" fontId="67" fillId="4" borderId="118" xfId="6" applyFont="1" applyFill="1" applyBorder="1" applyAlignment="1" applyProtection="1">
      <alignment horizontal="left" vertical="center" wrapText="1"/>
      <protection locked="0"/>
    </xf>
    <xf numFmtId="0" fontId="67" fillId="4" borderId="102" xfId="6" applyFont="1" applyFill="1" applyBorder="1" applyAlignment="1" applyProtection="1">
      <alignment horizontal="left" vertical="center" wrapText="1"/>
      <protection locked="0"/>
    </xf>
    <xf numFmtId="177" fontId="67" fillId="0" borderId="173" xfId="6" applyNumberFormat="1" applyFont="1" applyBorder="1" applyAlignment="1">
      <alignment horizontal="center" vertical="center" wrapText="1"/>
    </xf>
    <xf numFmtId="177" fontId="67" fillId="0" borderId="169" xfId="6" applyNumberFormat="1" applyFont="1" applyBorder="1" applyAlignment="1">
      <alignment horizontal="center" vertical="center" wrapText="1"/>
    </xf>
    <xf numFmtId="177" fontId="67" fillId="0" borderId="174" xfId="6" applyNumberFormat="1" applyFont="1" applyBorder="1" applyAlignment="1">
      <alignment horizontal="center" vertical="center" wrapText="1"/>
    </xf>
    <xf numFmtId="0" fontId="70" fillId="2" borderId="0" xfId="6" applyFont="1" applyFill="1" applyAlignment="1" applyProtection="1">
      <alignment horizontal="left" vertical="center" wrapText="1"/>
      <protection locked="0"/>
    </xf>
    <xf numFmtId="0" fontId="67" fillId="0" borderId="138" xfId="6" applyFont="1" applyBorder="1" applyAlignment="1">
      <alignment horizontal="center" vertical="center"/>
    </xf>
    <xf numFmtId="0" fontId="67" fillId="0" borderId="83" xfId="6" applyFont="1" applyBorder="1" applyAlignment="1">
      <alignment horizontal="center" vertical="center"/>
    </xf>
    <xf numFmtId="0" fontId="67" fillId="3" borderId="117" xfId="6" applyFont="1" applyFill="1" applyBorder="1" applyAlignment="1" applyProtection="1">
      <alignment horizontal="center" vertical="center" shrinkToFit="1"/>
      <protection locked="0"/>
    </xf>
    <xf numFmtId="0" fontId="67" fillId="3" borderId="3" xfId="6" applyFont="1" applyFill="1" applyBorder="1" applyAlignment="1" applyProtection="1">
      <alignment horizontal="center" vertical="center" shrinkToFit="1"/>
      <protection locked="0"/>
    </xf>
    <xf numFmtId="0" fontId="67" fillId="3" borderId="89" xfId="6" applyFont="1" applyFill="1" applyBorder="1" applyAlignment="1" applyProtection="1">
      <alignment horizontal="center" vertical="center" shrinkToFit="1"/>
      <protection locked="0"/>
    </xf>
    <xf numFmtId="0" fontId="67" fillId="3" borderId="5" xfId="6" applyFont="1" applyFill="1" applyBorder="1" applyAlignment="1" applyProtection="1">
      <alignment horizontal="center" vertical="center" shrinkToFit="1"/>
      <protection locked="0"/>
    </xf>
    <xf numFmtId="0" fontId="67" fillId="3" borderId="1" xfId="6" applyFont="1" applyFill="1" applyBorder="1" applyAlignment="1" applyProtection="1">
      <alignment horizontal="center" vertical="center" wrapText="1"/>
      <protection locked="0"/>
    </xf>
    <xf numFmtId="0" fontId="67" fillId="3" borderId="3" xfId="6" applyFont="1" applyFill="1" applyBorder="1" applyAlignment="1" applyProtection="1">
      <alignment horizontal="center" vertical="center" wrapText="1"/>
      <protection locked="0"/>
    </xf>
    <xf numFmtId="0" fontId="67" fillId="3" borderId="4" xfId="6" applyFont="1" applyFill="1" applyBorder="1" applyAlignment="1" applyProtection="1">
      <alignment horizontal="center" vertical="center" wrapText="1"/>
      <protection locked="0"/>
    </xf>
    <xf numFmtId="0" fontId="67" fillId="3" borderId="5" xfId="6" applyFont="1" applyFill="1" applyBorder="1" applyAlignment="1" applyProtection="1">
      <alignment horizontal="center" vertical="center" wrapText="1"/>
      <protection locked="0"/>
    </xf>
    <xf numFmtId="0" fontId="67" fillId="3" borderId="1" xfId="6" applyFont="1" applyFill="1" applyBorder="1" applyAlignment="1" applyProtection="1">
      <alignment horizontal="center" vertical="center" shrinkToFit="1"/>
      <protection locked="0"/>
    </xf>
    <xf numFmtId="0" fontId="67" fillId="3" borderId="2" xfId="6" applyFont="1" applyFill="1" applyBorder="1" applyAlignment="1" applyProtection="1">
      <alignment horizontal="center" vertical="center" shrinkToFit="1"/>
      <protection locked="0"/>
    </xf>
    <xf numFmtId="0" fontId="67" fillId="3" borderId="4" xfId="6" applyFont="1" applyFill="1" applyBorder="1" applyAlignment="1" applyProtection="1">
      <alignment horizontal="center" vertical="center" shrinkToFit="1"/>
      <protection locked="0"/>
    </xf>
    <xf numFmtId="0" fontId="67" fillId="3" borderId="0" xfId="6" applyFont="1" applyFill="1" applyAlignment="1" applyProtection="1">
      <alignment horizontal="center" vertical="center" shrinkToFit="1"/>
      <protection locked="0"/>
    </xf>
    <xf numFmtId="0" fontId="67" fillId="4" borderId="12" xfId="6" applyFont="1" applyFill="1" applyBorder="1" applyAlignment="1" applyProtection="1">
      <alignment horizontal="center" vertical="center" shrinkToFit="1"/>
      <protection locked="0"/>
    </xf>
    <xf numFmtId="0" fontId="67" fillId="4" borderId="14" xfId="6" applyFont="1" applyFill="1" applyBorder="1" applyAlignment="1" applyProtection="1">
      <alignment horizontal="center" vertical="center" shrinkToFit="1"/>
      <protection locked="0"/>
    </xf>
    <xf numFmtId="0" fontId="67" fillId="4" borderId="13" xfId="6" applyFont="1" applyFill="1" applyBorder="1" applyAlignment="1" applyProtection="1">
      <alignment horizontal="center" vertical="center" shrinkToFit="1"/>
      <protection locked="0"/>
    </xf>
    <xf numFmtId="0" fontId="67" fillId="0" borderId="159" xfId="6" applyFont="1" applyBorder="1" applyAlignment="1">
      <alignment horizontal="center" vertical="center" wrapText="1"/>
    </xf>
    <xf numFmtId="0" fontId="67" fillId="0" borderId="160" xfId="6" applyFont="1" applyBorder="1" applyAlignment="1">
      <alignment horizontal="center" vertical="center" wrapText="1"/>
    </xf>
    <xf numFmtId="0" fontId="67" fillId="0" borderId="94" xfId="6" applyFont="1" applyBorder="1" applyAlignment="1">
      <alignment horizontal="center" vertical="center"/>
    </xf>
    <xf numFmtId="0" fontId="67" fillId="3" borderId="101" xfId="6" applyFont="1" applyFill="1" applyBorder="1" applyAlignment="1" applyProtection="1">
      <alignment horizontal="center" vertical="center" shrinkToFit="1"/>
      <protection locked="0"/>
    </xf>
    <xf numFmtId="0" fontId="67" fillId="3" borderId="131" xfId="6" applyFont="1" applyFill="1" applyBorder="1" applyAlignment="1" applyProtection="1">
      <alignment horizontal="center" vertical="center" shrinkToFit="1"/>
      <protection locked="0"/>
    </xf>
    <xf numFmtId="0" fontId="67" fillId="3" borderId="132" xfId="6" applyFont="1" applyFill="1" applyBorder="1" applyAlignment="1" applyProtection="1">
      <alignment horizontal="center" vertical="center" wrapText="1"/>
      <protection locked="0"/>
    </xf>
    <xf numFmtId="0" fontId="67" fillId="3" borderId="131" xfId="6" applyFont="1" applyFill="1" applyBorder="1" applyAlignment="1" applyProtection="1">
      <alignment horizontal="center" vertical="center" wrapText="1"/>
      <protection locked="0"/>
    </xf>
    <xf numFmtId="0" fontId="67" fillId="3" borderId="132" xfId="6" applyFont="1" applyFill="1" applyBorder="1" applyAlignment="1" applyProtection="1">
      <alignment horizontal="center" vertical="center" shrinkToFit="1"/>
      <protection locked="0"/>
    </xf>
    <xf numFmtId="0" fontId="67" fillId="3" borderId="118" xfId="6" applyFont="1" applyFill="1" applyBorder="1" applyAlignment="1" applyProtection="1">
      <alignment horizontal="center" vertical="center" shrinkToFit="1"/>
      <protection locked="0"/>
    </xf>
    <xf numFmtId="0" fontId="67" fillId="4" borderId="165" xfId="6" applyFont="1" applyFill="1" applyBorder="1" applyAlignment="1" applyProtection="1">
      <alignment horizontal="center" vertical="center" shrinkToFit="1"/>
      <protection locked="0"/>
    </xf>
    <xf numFmtId="0" fontId="67" fillId="4" borderId="166" xfId="6" applyFont="1" applyFill="1" applyBorder="1" applyAlignment="1" applyProtection="1">
      <alignment horizontal="center" vertical="center" shrinkToFit="1"/>
      <protection locked="0"/>
    </xf>
    <xf numFmtId="0" fontId="67" fillId="4" borderId="133" xfId="6" applyFont="1" applyFill="1" applyBorder="1" applyAlignment="1" applyProtection="1">
      <alignment horizontal="center" vertical="center" shrinkToFit="1"/>
      <protection locked="0"/>
    </xf>
    <xf numFmtId="1" fontId="67" fillId="0" borderId="146" xfId="6" applyNumberFormat="1" applyFont="1" applyBorder="1" applyAlignment="1">
      <alignment horizontal="center" vertical="center" wrapText="1"/>
    </xf>
    <xf numFmtId="1" fontId="67" fillId="0" borderId="145" xfId="6" applyNumberFormat="1" applyFont="1" applyBorder="1" applyAlignment="1">
      <alignment horizontal="center" vertical="center" wrapText="1"/>
    </xf>
    <xf numFmtId="0" fontId="67" fillId="4" borderId="91" xfId="6" applyFont="1" applyFill="1" applyBorder="1" applyAlignment="1" applyProtection="1">
      <alignment horizontal="left" vertical="center" wrapText="1"/>
      <protection locked="0"/>
    </xf>
    <xf numFmtId="0" fontId="67" fillId="4" borderId="92" xfId="6" applyFont="1" applyFill="1" applyBorder="1" applyAlignment="1" applyProtection="1">
      <alignment horizontal="left" vertical="center" wrapText="1"/>
      <protection locked="0"/>
    </xf>
    <xf numFmtId="0" fontId="67" fillId="4" borderId="93" xfId="6" applyFont="1" applyFill="1" applyBorder="1" applyAlignment="1" applyProtection="1">
      <alignment horizontal="left" vertical="center" wrapText="1"/>
      <protection locked="0"/>
    </xf>
    <xf numFmtId="0" fontId="67" fillId="3" borderId="91" xfId="6" applyFont="1" applyFill="1" applyBorder="1" applyAlignment="1" applyProtection="1">
      <alignment horizontal="center" vertical="center" shrinkToFit="1"/>
      <protection locked="0"/>
    </xf>
    <xf numFmtId="0" fontId="67" fillId="3" borderId="122" xfId="6" applyFont="1" applyFill="1" applyBorder="1" applyAlignment="1" applyProtection="1">
      <alignment horizontal="center" vertical="center" shrinkToFit="1"/>
      <protection locked="0"/>
    </xf>
    <xf numFmtId="0" fontId="67" fillId="3" borderId="123" xfId="6" applyFont="1" applyFill="1" applyBorder="1" applyAlignment="1" applyProtection="1">
      <alignment horizontal="center" vertical="center" wrapText="1"/>
      <protection locked="0"/>
    </xf>
    <xf numFmtId="0" fontId="67" fillId="3" borderId="122" xfId="6" applyFont="1" applyFill="1" applyBorder="1" applyAlignment="1" applyProtection="1">
      <alignment horizontal="center" vertical="center" wrapText="1"/>
      <protection locked="0"/>
    </xf>
    <xf numFmtId="0" fontId="67" fillId="3" borderId="123" xfId="6" applyFont="1" applyFill="1" applyBorder="1" applyAlignment="1" applyProtection="1">
      <alignment horizontal="center" vertical="center" shrinkToFit="1"/>
      <protection locked="0"/>
    </xf>
    <xf numFmtId="0" fontId="67" fillId="3" borderId="92" xfId="6" applyFont="1" applyFill="1" applyBorder="1" applyAlignment="1" applyProtection="1">
      <alignment horizontal="center" vertical="center" shrinkToFit="1"/>
      <protection locked="0"/>
    </xf>
    <xf numFmtId="0" fontId="67" fillId="4" borderId="139" xfId="6" applyFont="1" applyFill="1" applyBorder="1" applyAlignment="1" applyProtection="1">
      <alignment horizontal="center" vertical="center" shrinkToFit="1"/>
      <protection locked="0"/>
    </xf>
    <xf numFmtId="0" fontId="67" fillId="4" borderId="80" xfId="6" applyFont="1" applyFill="1" applyBorder="1" applyAlignment="1" applyProtection="1">
      <alignment horizontal="center" vertical="center" shrinkToFit="1"/>
      <protection locked="0"/>
    </xf>
    <xf numFmtId="0" fontId="67" fillId="4" borderId="140" xfId="6" applyFont="1" applyFill="1" applyBorder="1" applyAlignment="1" applyProtection="1">
      <alignment horizontal="center" vertical="center" shrinkToFit="1"/>
      <protection locked="0"/>
    </xf>
    <xf numFmtId="0" fontId="67" fillId="0" borderId="144" xfId="6" applyFont="1" applyBorder="1" applyAlignment="1">
      <alignment horizontal="center" vertical="center" wrapText="1"/>
    </xf>
    <xf numFmtId="0" fontId="67" fillId="0" borderId="145" xfId="6" applyFont="1" applyBorder="1" applyAlignment="1">
      <alignment horizontal="center" vertical="center" wrapText="1"/>
    </xf>
    <xf numFmtId="0" fontId="67" fillId="2" borderId="12" xfId="6" applyFont="1" applyFill="1" applyBorder="1" applyAlignment="1">
      <alignment horizontal="center" vertical="center"/>
    </xf>
    <xf numFmtId="0" fontId="67" fillId="2" borderId="13" xfId="6" applyFont="1" applyFill="1" applyBorder="1" applyAlignment="1">
      <alignment horizontal="center" vertical="center"/>
    </xf>
    <xf numFmtId="0" fontId="67" fillId="4" borderId="12" xfId="6" applyFont="1" applyFill="1" applyBorder="1" applyAlignment="1" applyProtection="1">
      <alignment horizontal="center" vertical="center"/>
      <protection locked="0"/>
    </xf>
    <xf numFmtId="0" fontId="67" fillId="4" borderId="13" xfId="6" applyFont="1" applyFill="1" applyBorder="1" applyAlignment="1" applyProtection="1">
      <alignment horizontal="center" vertical="center"/>
      <protection locked="0"/>
    </xf>
    <xf numFmtId="0" fontId="67" fillId="0" borderId="81" xfId="6" applyFont="1" applyBorder="1" applyAlignment="1">
      <alignment horizontal="center" vertical="center"/>
    </xf>
    <xf numFmtId="0" fontId="67" fillId="0" borderId="125" xfId="6" applyFont="1" applyBorder="1" applyAlignment="1">
      <alignment horizontal="center" vertical="center"/>
    </xf>
    <xf numFmtId="0" fontId="67" fillId="0" borderId="130" xfId="6" applyFont="1" applyBorder="1" applyAlignment="1">
      <alignment horizontal="center" vertical="center"/>
    </xf>
    <xf numFmtId="0" fontId="67" fillId="0" borderId="91" xfId="6" applyFont="1" applyBorder="1" applyAlignment="1">
      <alignment horizontal="center" vertical="center" wrapText="1"/>
    </xf>
    <xf numFmtId="0" fontId="67" fillId="0" borderId="122" xfId="6" applyFont="1" applyBorder="1" applyAlignment="1">
      <alignment horizontal="center" vertical="center" wrapText="1"/>
    </xf>
    <xf numFmtId="0" fontId="67" fillId="0" borderId="89" xfId="6" applyFont="1" applyBorder="1" applyAlignment="1">
      <alignment horizontal="center" vertical="center" wrapText="1"/>
    </xf>
    <xf numFmtId="0" fontId="67" fillId="0" borderId="5" xfId="6" applyFont="1" applyBorder="1" applyAlignment="1">
      <alignment horizontal="center" vertical="center" wrapText="1"/>
    </xf>
    <xf numFmtId="0" fontId="67" fillId="0" borderId="101" xfId="6" applyFont="1" applyBorder="1" applyAlignment="1">
      <alignment horizontal="center" vertical="center" wrapText="1"/>
    </xf>
    <xf numFmtId="0" fontId="67" fillId="0" borderId="131" xfId="6" applyFont="1" applyBorder="1" applyAlignment="1">
      <alignment horizontal="center" vertical="center" wrapText="1"/>
    </xf>
    <xf numFmtId="0" fontId="69" fillId="0" borderId="123" xfId="6" applyFont="1" applyBorder="1" applyAlignment="1">
      <alignment horizontal="center" vertical="center" wrapText="1"/>
    </xf>
    <xf numFmtId="0" fontId="69" fillId="0" borderId="122" xfId="6" applyFont="1" applyBorder="1" applyAlignment="1">
      <alignment horizontal="center" vertical="center" wrapText="1"/>
    </xf>
    <xf numFmtId="0" fontId="69" fillId="0" borderId="4" xfId="6" applyFont="1" applyBorder="1" applyAlignment="1">
      <alignment horizontal="center" vertical="center" wrapText="1"/>
    </xf>
    <xf numFmtId="0" fontId="69" fillId="0" borderId="5" xfId="6" applyFont="1" applyBorder="1" applyAlignment="1">
      <alignment horizontal="center" vertical="center" wrapText="1"/>
    </xf>
    <xf numFmtId="0" fontId="69" fillId="0" borderId="132" xfId="6" applyFont="1" applyBorder="1" applyAlignment="1">
      <alignment horizontal="center" vertical="center" wrapText="1"/>
    </xf>
    <xf numFmtId="0" fontId="69" fillId="0" borderId="131" xfId="6" applyFont="1" applyBorder="1" applyAlignment="1">
      <alignment horizontal="center" vertical="center" wrapText="1"/>
    </xf>
    <xf numFmtId="0" fontId="67" fillId="0" borderId="123" xfId="6" applyFont="1" applyBorder="1" applyAlignment="1">
      <alignment horizontal="center" vertical="center" wrapText="1"/>
    </xf>
    <xf numFmtId="0" fontId="67" fillId="0" borderId="92" xfId="6" applyFont="1" applyBorder="1" applyAlignment="1">
      <alignment horizontal="center" vertical="center" wrapText="1"/>
    </xf>
    <xf numFmtId="0" fontId="67" fillId="0" borderId="4" xfId="6" applyFont="1" applyBorder="1" applyAlignment="1">
      <alignment horizontal="center" vertical="center" wrapText="1"/>
    </xf>
    <xf numFmtId="0" fontId="67" fillId="0" borderId="0" xfId="6" applyFont="1" applyAlignment="1">
      <alignment horizontal="center" vertical="center" wrapText="1"/>
    </xf>
    <xf numFmtId="0" fontId="67" fillId="0" borderId="132" xfId="6" applyFont="1" applyBorder="1" applyAlignment="1">
      <alignment horizontal="center" vertical="center" wrapText="1"/>
    </xf>
    <xf numFmtId="0" fontId="67" fillId="0" borderId="118" xfId="6" applyFont="1" applyBorder="1" applyAlignment="1">
      <alignment horizontal="center" vertical="center" wrapText="1"/>
    </xf>
    <xf numFmtId="0" fontId="67" fillId="0" borderId="92" xfId="6" quotePrefix="1" applyFont="1" applyBorder="1" applyAlignment="1">
      <alignment horizontal="center" vertical="center"/>
    </xf>
    <xf numFmtId="0" fontId="67" fillId="0" borderId="92" xfId="6" applyFont="1" applyBorder="1" applyAlignment="1">
      <alignment horizontal="center" vertical="center"/>
    </xf>
    <xf numFmtId="0" fontId="70" fillId="0" borderId="124" xfId="6" applyFont="1" applyBorder="1" applyAlignment="1">
      <alignment horizontal="center" vertical="center" wrapText="1"/>
    </xf>
    <xf numFmtId="0" fontId="70" fillId="0" borderId="93" xfId="6" applyFont="1" applyBorder="1" applyAlignment="1">
      <alignment horizontal="center" vertical="center" wrapText="1"/>
    </xf>
    <xf numFmtId="0" fontId="70" fillId="0" borderId="127" xfId="6" applyFont="1" applyBorder="1" applyAlignment="1">
      <alignment horizontal="center" vertical="center" wrapText="1"/>
    </xf>
    <xf numFmtId="0" fontId="70" fillId="0" borderId="90" xfId="6" applyFont="1" applyBorder="1" applyAlignment="1">
      <alignment horizontal="center" vertical="center" wrapText="1"/>
    </xf>
    <xf numFmtId="0" fontId="70" fillId="0" borderId="137" xfId="6" applyFont="1" applyBorder="1" applyAlignment="1">
      <alignment horizontal="center" vertical="center" wrapText="1"/>
    </xf>
    <xf numFmtId="0" fontId="70" fillId="0" borderId="102" xfId="6" applyFont="1" applyBorder="1" applyAlignment="1">
      <alignment horizontal="center" vertical="center" wrapText="1"/>
    </xf>
    <xf numFmtId="0" fontId="70" fillId="0" borderId="91" xfId="6" applyFont="1" applyBorder="1" applyAlignment="1">
      <alignment horizontal="center" vertical="center" wrapText="1"/>
    </xf>
    <xf numFmtId="0" fontId="70" fillId="0" borderId="89" xfId="6" applyFont="1" applyBorder="1" applyAlignment="1">
      <alignment horizontal="center" vertical="center" wrapText="1"/>
    </xf>
    <xf numFmtId="0" fontId="70" fillId="0" borderId="101" xfId="6" applyFont="1" applyBorder="1" applyAlignment="1">
      <alignment horizontal="center" vertical="center" wrapText="1"/>
    </xf>
    <xf numFmtId="0" fontId="67" fillId="0" borderId="93" xfId="6" applyFont="1" applyBorder="1" applyAlignment="1">
      <alignment horizontal="center" vertical="center" wrapText="1"/>
    </xf>
    <xf numFmtId="0" fontId="67" fillId="0" borderId="90" xfId="6" applyFont="1" applyBorder="1" applyAlignment="1">
      <alignment horizontal="center" vertical="center" wrapText="1"/>
    </xf>
    <xf numFmtId="0" fontId="67" fillId="0" borderId="102" xfId="6" applyFont="1" applyBorder="1" applyAlignment="1">
      <alignment horizontal="center" vertical="center" wrapText="1"/>
    </xf>
    <xf numFmtId="0" fontId="67" fillId="0" borderId="14" xfId="6" applyFont="1" applyBorder="1" applyAlignment="1">
      <alignment horizontal="center" vertical="center"/>
    </xf>
    <xf numFmtId="0" fontId="67" fillId="0" borderId="126" xfId="6" applyFont="1" applyBorder="1" applyAlignment="1">
      <alignment horizontal="center" vertical="center"/>
    </xf>
    <xf numFmtId="0" fontId="67" fillId="0" borderId="112" xfId="6" applyFont="1" applyBorder="1" applyAlignment="1">
      <alignment horizontal="center" vertical="center"/>
    </xf>
    <xf numFmtId="0" fontId="68" fillId="3" borderId="0" xfId="6" applyFont="1" applyFill="1" applyAlignment="1" applyProtection="1">
      <alignment horizontal="center" vertical="center" shrinkToFit="1"/>
      <protection locked="0"/>
    </xf>
    <xf numFmtId="0" fontId="68" fillId="4" borderId="0" xfId="6" applyFont="1" applyFill="1" applyAlignment="1" applyProtection="1">
      <alignment horizontal="center" vertical="center"/>
      <protection locked="0"/>
    </xf>
    <xf numFmtId="0" fontId="68" fillId="0" borderId="0" xfId="6" applyFont="1" applyAlignment="1">
      <alignment horizontal="center" vertical="center"/>
    </xf>
    <xf numFmtId="0" fontId="67" fillId="3" borderId="12" xfId="6" applyFont="1" applyFill="1" applyBorder="1" applyAlignment="1" applyProtection="1">
      <alignment horizontal="center" vertical="center"/>
      <protection locked="0"/>
    </xf>
    <xf numFmtId="0" fontId="67" fillId="3" borderId="14" xfId="6" applyFont="1" applyFill="1" applyBorder="1" applyAlignment="1" applyProtection="1">
      <alignment horizontal="center" vertical="center"/>
      <protection locked="0"/>
    </xf>
    <xf numFmtId="0" fontId="67" fillId="3" borderId="13" xfId="6" applyFont="1" applyFill="1" applyBorder="1" applyAlignment="1" applyProtection="1">
      <alignment horizontal="center" vertical="center"/>
      <protection locked="0"/>
    </xf>
    <xf numFmtId="0" fontId="3" fillId="0" borderId="0" xfId="0" applyFont="1" applyFill="1" applyBorder="1" applyAlignment="1">
      <alignment vertical="center" wrapText="1"/>
    </xf>
    <xf numFmtId="0" fontId="6" fillId="0" borderId="0" xfId="0" applyFont="1" applyFill="1" applyBorder="1" applyAlignment="1">
      <alignment vertical="center" wrapText="1"/>
    </xf>
    <xf numFmtId="0" fontId="12" fillId="0" borderId="68" xfId="0" applyFont="1" applyBorder="1" applyAlignment="1">
      <alignment horizontal="center" vertical="center"/>
    </xf>
    <xf numFmtId="0" fontId="13" fillId="0" borderId="69" xfId="0" applyFont="1" applyBorder="1" applyAlignment="1">
      <alignment horizontal="center" vertical="center"/>
    </xf>
    <xf numFmtId="0" fontId="13" fillId="0" borderId="0" xfId="0" applyFont="1" applyBorder="1" applyAlignment="1">
      <alignment vertical="center"/>
    </xf>
    <xf numFmtId="0" fontId="13" fillId="0" borderId="9" xfId="0" applyFont="1" applyBorder="1" applyAlignment="1">
      <alignment vertical="center"/>
    </xf>
    <xf numFmtId="0" fontId="17" fillId="0" borderId="0" xfId="0" applyFont="1" applyFill="1" applyBorder="1" applyAlignment="1">
      <alignment vertical="center"/>
    </xf>
    <xf numFmtId="0" fontId="15" fillId="0" borderId="0" xfId="0" applyFont="1" applyFill="1" applyBorder="1" applyAlignment="1">
      <alignment vertical="center"/>
    </xf>
    <xf numFmtId="0" fontId="12" fillId="0" borderId="27" xfId="0" applyFont="1" applyBorder="1" applyAlignment="1">
      <alignment horizontal="center" vertical="center"/>
    </xf>
    <xf numFmtId="0" fontId="0" fillId="0" borderId="27" xfId="0" applyBorder="1" applyAlignment="1">
      <alignment horizontal="center" vertical="center"/>
    </xf>
    <xf numFmtId="0" fontId="13" fillId="0" borderId="4" xfId="0" applyFont="1" applyBorder="1" applyAlignment="1">
      <alignment vertical="center"/>
    </xf>
    <xf numFmtId="0" fontId="13" fillId="0" borderId="31" xfId="0" applyFont="1" applyBorder="1" applyAlignment="1">
      <alignment vertical="center"/>
    </xf>
    <xf numFmtId="0" fontId="0" fillId="0" borderId="31" xfId="0" applyBorder="1" applyAlignment="1"/>
    <xf numFmtId="0" fontId="13" fillId="0" borderId="68" xfId="0" applyFont="1" applyBorder="1" applyAlignment="1">
      <alignment horizontal="center" vertical="center"/>
    </xf>
    <xf numFmtId="0" fontId="0" fillId="0" borderId="69" xfId="0" applyBorder="1" applyAlignment="1">
      <alignment horizontal="center" vertical="center"/>
    </xf>
    <xf numFmtId="49" fontId="16" fillId="0" borderId="2" xfId="0" applyNumberFormat="1" applyFont="1" applyBorder="1" applyAlignment="1">
      <alignment vertical="center"/>
    </xf>
    <xf numFmtId="49" fontId="0" fillId="0" borderId="2" xfId="0" applyNumberFormat="1" applyBorder="1" applyAlignment="1">
      <alignment vertical="center"/>
    </xf>
    <xf numFmtId="0" fontId="16" fillId="0" borderId="4" xfId="0" applyFont="1" applyBorder="1" applyAlignment="1">
      <alignment horizontal="left" vertical="center"/>
    </xf>
    <xf numFmtId="0" fontId="16" fillId="0" borderId="0" xfId="0" applyFont="1" applyBorder="1" applyAlignment="1">
      <alignment horizontal="left" vertical="center"/>
    </xf>
    <xf numFmtId="0" fontId="16" fillId="0" borderId="5" xfId="0" applyFont="1" applyBorder="1" applyAlignment="1">
      <alignment horizontal="left" vertical="center"/>
    </xf>
    <xf numFmtId="0" fontId="16" fillId="0" borderId="4" xfId="0" applyFont="1" applyBorder="1" applyAlignment="1">
      <alignment vertical="top"/>
    </xf>
    <xf numFmtId="0" fontId="16" fillId="0" borderId="0" xfId="0" applyFont="1" applyBorder="1" applyAlignment="1">
      <alignment vertical="top"/>
    </xf>
    <xf numFmtId="0" fontId="16" fillId="0" borderId="5" xfId="0" applyFont="1" applyBorder="1" applyAlignment="1">
      <alignment vertical="top"/>
    </xf>
    <xf numFmtId="0" fontId="16" fillId="0" borderId="7" xfId="0" applyFont="1" applyBorder="1" applyAlignment="1">
      <alignment vertical="top"/>
    </xf>
    <xf numFmtId="0" fontId="16" fillId="0" borderId="9" xfId="0" applyFont="1" applyBorder="1" applyAlignment="1">
      <alignment vertical="top"/>
    </xf>
    <xf numFmtId="0" fontId="16" fillId="0" borderId="8" xfId="0" applyFont="1" applyBorder="1" applyAlignment="1">
      <alignment vertical="top"/>
    </xf>
    <xf numFmtId="0" fontId="0" fillId="0" borderId="0" xfId="0" applyFont="1" applyBorder="1" applyAlignment="1">
      <alignment vertical="top"/>
    </xf>
    <xf numFmtId="0" fontId="16" fillId="0" borderId="0" xfId="0" applyFont="1" applyBorder="1" applyAlignment="1">
      <alignment horizontal="center" vertical="center"/>
    </xf>
    <xf numFmtId="0" fontId="16" fillId="0" borderId="0" xfId="0" applyFont="1" applyBorder="1" applyAlignment="1">
      <alignment horizontal="left" vertical="center" wrapText="1"/>
    </xf>
    <xf numFmtId="0" fontId="16" fillId="0" borderId="0" xfId="0" applyFont="1" applyBorder="1" applyAlignment="1">
      <alignment horizontal="left" vertical="top" wrapText="1"/>
    </xf>
    <xf numFmtId="0" fontId="0" fillId="0" borderId="0" xfId="0" applyBorder="1" applyAlignment="1">
      <alignment horizontal="left" wrapText="1"/>
    </xf>
    <xf numFmtId="0" fontId="12" fillId="0" borderId="3" xfId="0" applyFont="1" applyBorder="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70" xfId="0" applyFont="1" applyBorder="1" applyAlignment="1">
      <alignment horizontal="center" vertical="center"/>
    </xf>
    <xf numFmtId="0" fontId="12" fillId="0" borderId="58" xfId="0" applyFont="1" applyBorder="1" applyAlignment="1">
      <alignment horizontal="center" vertical="center"/>
    </xf>
    <xf numFmtId="0" fontId="12" fillId="0" borderId="64" xfId="0" applyFont="1" applyBorder="1" applyAlignment="1">
      <alignment horizontal="center" vertical="center"/>
    </xf>
    <xf numFmtId="0" fontId="12" fillId="0" borderId="0" xfId="0" applyFont="1" applyFill="1" applyBorder="1" applyAlignment="1">
      <alignment vertical="center" wrapText="1"/>
    </xf>
    <xf numFmtId="0" fontId="0" fillId="0" borderId="0" xfId="0" applyFill="1" applyAlignment="1"/>
    <xf numFmtId="0" fontId="34" fillId="0" borderId="2" xfId="0" applyFont="1" applyFill="1" applyBorder="1" applyAlignment="1">
      <alignment horizontal="left" vertical="top" wrapText="1"/>
    </xf>
    <xf numFmtId="0" fontId="31" fillId="0" borderId="9" xfId="0" applyFont="1" applyFill="1" applyBorder="1" applyAlignment="1">
      <alignment horizontal="left" vertical="top" wrapText="1"/>
    </xf>
    <xf numFmtId="0" fontId="3" fillId="0" borderId="38"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58" xfId="0" applyFont="1" applyBorder="1" applyAlignment="1">
      <alignment horizontal="center" vertical="center" shrinkToFit="1"/>
    </xf>
    <xf numFmtId="0" fontId="3" fillId="0" borderId="69" xfId="0" applyFont="1" applyBorder="1" applyAlignment="1">
      <alignment horizontal="center" vertical="center" shrinkToFit="1"/>
    </xf>
    <xf numFmtId="0" fontId="3" fillId="0" borderId="176" xfId="0" applyFont="1" applyBorder="1" applyAlignment="1">
      <alignment horizontal="center" vertical="center" wrapText="1"/>
    </xf>
    <xf numFmtId="0" fontId="3" fillId="0" borderId="84"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177" xfId="0" applyFont="1" applyBorder="1" applyAlignment="1">
      <alignment horizontal="right" vertical="center" wrapText="1"/>
    </xf>
    <xf numFmtId="0" fontId="3" fillId="0" borderId="29" xfId="0" applyFont="1" applyBorder="1" applyAlignment="1">
      <alignment horizontal="right" vertical="center" wrapText="1"/>
    </xf>
    <xf numFmtId="0" fontId="3" fillId="0" borderId="75" xfId="0" applyFont="1" applyBorder="1" applyAlignment="1">
      <alignment horizontal="right" vertical="center" wrapText="1"/>
    </xf>
    <xf numFmtId="0" fontId="3" fillId="0" borderId="34" xfId="0" applyFont="1" applyBorder="1" applyAlignment="1">
      <alignment horizontal="right" vertical="center" wrapText="1"/>
    </xf>
    <xf numFmtId="0" fontId="3" fillId="0" borderId="0" xfId="0" applyFont="1" applyAlignment="1">
      <alignment horizontal="left" vertical="center" wrapText="1"/>
    </xf>
    <xf numFmtId="0" fontId="3" fillId="0" borderId="24" xfId="0" applyFont="1" applyBorder="1" applyAlignment="1">
      <alignment horizontal="left" vertical="top" wrapText="1"/>
    </xf>
    <xf numFmtId="0" fontId="3" fillId="0" borderId="60" xfId="0" applyFont="1" applyBorder="1" applyAlignment="1">
      <alignment horizontal="left" vertical="top" wrapText="1"/>
    </xf>
    <xf numFmtId="0" fontId="16" fillId="0" borderId="1" xfId="0" applyFont="1" applyBorder="1" applyAlignment="1">
      <alignment horizontal="center" vertical="center" wrapText="1"/>
    </xf>
    <xf numFmtId="0" fontId="18" fillId="0" borderId="3" xfId="0" applyFont="1" applyBorder="1" applyAlignment="1">
      <alignment horizontal="center" vertical="center" wrapText="1"/>
    </xf>
    <xf numFmtId="0" fontId="0" fillId="0" borderId="7" xfId="0" applyFont="1" applyBorder="1" applyAlignment="1">
      <alignment horizontal="center"/>
    </xf>
    <xf numFmtId="0" fontId="0" fillId="0" borderId="8" xfId="0" applyFont="1" applyBorder="1" applyAlignment="1">
      <alignment horizontal="center"/>
    </xf>
    <xf numFmtId="0" fontId="3" fillId="0" borderId="39" xfId="0" applyFont="1" applyBorder="1" applyAlignment="1">
      <alignment horizontal="center" vertical="center"/>
    </xf>
    <xf numFmtId="0" fontId="0" fillId="0" borderId="53" xfId="0" applyFont="1" applyBorder="1" applyAlignment="1">
      <alignment vertical="center"/>
    </xf>
    <xf numFmtId="0" fontId="7" fillId="0" borderId="1" xfId="0" applyFont="1" applyBorder="1" applyAlignment="1">
      <alignment vertical="top" wrapText="1"/>
    </xf>
    <xf numFmtId="0" fontId="0" fillId="0" borderId="3" xfId="0" applyFont="1" applyBorder="1" applyAlignment="1">
      <alignment vertical="top"/>
    </xf>
    <xf numFmtId="0" fontId="0" fillId="0" borderId="7" xfId="0" applyFont="1" applyBorder="1" applyAlignment="1"/>
    <xf numFmtId="0" fontId="0" fillId="0" borderId="8" xfId="0" applyFont="1" applyBorder="1" applyAlignment="1"/>
    <xf numFmtId="0" fontId="3" fillId="0" borderId="43" xfId="3" applyFont="1" applyBorder="1" applyAlignment="1">
      <alignment horizontal="center" vertical="center" wrapText="1" shrinkToFit="1"/>
    </xf>
    <xf numFmtId="0" fontId="3" fillId="0" borderId="46" xfId="3" applyFont="1" applyBorder="1" applyAlignment="1">
      <alignment horizontal="center" vertical="center" wrapText="1" shrinkToFit="1"/>
    </xf>
    <xf numFmtId="0" fontId="3" fillId="0" borderId="3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72" xfId="0" applyFont="1" applyBorder="1" applyAlignment="1">
      <alignment horizontal="center" vertical="center" wrapText="1"/>
    </xf>
    <xf numFmtId="0" fontId="3" fillId="0" borderId="48" xfId="3" applyFont="1" applyBorder="1" applyAlignment="1">
      <alignment horizontal="center" vertical="center" wrapText="1" shrinkToFit="1"/>
    </xf>
    <xf numFmtId="0" fontId="11" fillId="0" borderId="67" xfId="0" applyFont="1" applyBorder="1" applyAlignment="1">
      <alignment horizontal="left" vertical="top" wrapText="1"/>
    </xf>
    <xf numFmtId="0" fontId="11" fillId="0" borderId="24" xfId="0" applyFont="1" applyBorder="1" applyAlignment="1">
      <alignment horizontal="left" vertical="top" wrapText="1"/>
    </xf>
    <xf numFmtId="0" fontId="11" fillId="0" borderId="62" xfId="0" applyFont="1" applyBorder="1" applyAlignment="1">
      <alignment horizontal="left" vertical="top" wrapText="1"/>
    </xf>
    <xf numFmtId="0" fontId="11" fillId="0" borderId="22" xfId="0" applyFont="1" applyBorder="1" applyAlignment="1">
      <alignment vertical="center" wrapText="1"/>
    </xf>
    <xf numFmtId="0" fontId="11" fillId="0" borderId="9" xfId="0" applyFont="1" applyBorder="1" applyAlignment="1">
      <alignment vertical="center" wrapText="1"/>
    </xf>
    <xf numFmtId="0" fontId="11" fillId="0" borderId="23" xfId="0" applyFont="1" applyBorder="1" applyAlignment="1">
      <alignment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76" xfId="0" applyFont="1" applyBorder="1" applyAlignment="1">
      <alignment horizontal="center" vertical="center" wrapText="1"/>
    </xf>
    <xf numFmtId="0" fontId="11" fillId="0" borderId="29" xfId="0" applyFont="1" applyBorder="1" applyAlignment="1">
      <alignment horizontal="center" vertical="center" wrapText="1" shrinkToFit="1"/>
    </xf>
    <xf numFmtId="0" fontId="11" fillId="0" borderId="75" xfId="0" applyFont="1" applyBorder="1" applyAlignment="1">
      <alignment horizontal="center" vertical="center" shrinkToFit="1"/>
    </xf>
    <xf numFmtId="0" fontId="3" fillId="0" borderId="27"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31" xfId="0" applyFont="1" applyBorder="1" applyAlignment="1">
      <alignment horizontal="right" vertical="center" wrapText="1"/>
    </xf>
    <xf numFmtId="0" fontId="3" fillId="0" borderId="40" xfId="0" applyFont="1" applyBorder="1" applyAlignment="1">
      <alignment horizontal="center" vertical="center"/>
    </xf>
    <xf numFmtId="0" fontId="0" fillId="0" borderId="54" xfId="0" applyFont="1" applyBorder="1" applyAlignment="1">
      <alignment vertical="center"/>
    </xf>
    <xf numFmtId="0" fontId="3" fillId="0" borderId="41"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27"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26"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178" xfId="0" applyFont="1" applyBorder="1" applyAlignment="1">
      <alignment horizontal="center" vertical="center" wrapText="1"/>
    </xf>
    <xf numFmtId="0" fontId="11" fillId="0" borderId="177" xfId="0" applyFont="1" applyBorder="1" applyAlignment="1">
      <alignment horizontal="center" vertical="center" wrapText="1" shrinkToFit="1"/>
    </xf>
    <xf numFmtId="0" fontId="11" fillId="0" borderId="29" xfId="0" applyFont="1" applyBorder="1" applyAlignment="1">
      <alignment horizontal="center" vertical="center" shrinkToFit="1"/>
    </xf>
    <xf numFmtId="0" fontId="3" fillId="0" borderId="63"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8" xfId="0" applyFont="1" applyBorder="1" applyAlignment="1">
      <alignment horizontal="center" vertical="center" textRotation="255" wrapText="1"/>
    </xf>
    <xf numFmtId="0" fontId="11" fillId="0" borderId="2" xfId="0" applyFont="1" applyFill="1" applyBorder="1" applyAlignment="1">
      <alignment horizontal="left" vertical="top"/>
    </xf>
    <xf numFmtId="0" fontId="27" fillId="0" borderId="2" xfId="0" applyFont="1" applyFill="1" applyBorder="1" applyAlignment="1">
      <alignment horizontal="left" vertical="top"/>
    </xf>
    <xf numFmtId="0" fontId="3" fillId="0" borderId="68" xfId="0" applyFont="1" applyBorder="1" applyAlignment="1">
      <alignment horizontal="center" vertical="center" wrapText="1"/>
    </xf>
    <xf numFmtId="0" fontId="0" fillId="0" borderId="66" xfId="0" applyFont="1" applyBorder="1" applyAlignment="1">
      <alignment vertical="center"/>
    </xf>
    <xf numFmtId="0" fontId="3" fillId="0" borderId="39" xfId="0" applyFont="1" applyBorder="1" applyAlignment="1">
      <alignment horizontal="center" vertical="center" wrapText="1"/>
    </xf>
    <xf numFmtId="0" fontId="3" fillId="0" borderId="63" xfId="0" applyFont="1" applyBorder="1" applyAlignment="1">
      <alignment horizontal="left" vertical="center" wrapText="1"/>
    </xf>
    <xf numFmtId="0" fontId="3" fillId="0" borderId="51" xfId="0" applyFont="1" applyBorder="1" applyAlignment="1">
      <alignment horizontal="left" vertical="center" wrapText="1"/>
    </xf>
    <xf numFmtId="0" fontId="3" fillId="0" borderId="87" xfId="0" applyFont="1" applyBorder="1" applyAlignment="1">
      <alignment horizontal="center" vertical="center" wrapText="1"/>
    </xf>
    <xf numFmtId="0" fontId="3" fillId="0" borderId="87" xfId="0" applyFont="1" applyBorder="1" applyAlignment="1">
      <alignment horizontal="center" vertical="center"/>
    </xf>
    <xf numFmtId="0" fontId="3" fillId="0" borderId="33" xfId="0" applyFont="1" applyBorder="1" applyAlignment="1">
      <alignment horizontal="center" vertical="center"/>
    </xf>
    <xf numFmtId="0" fontId="3" fillId="0" borderId="18" xfId="0" applyFont="1" applyBorder="1" applyAlignment="1">
      <alignment horizontal="left" vertical="center" wrapText="1"/>
    </xf>
    <xf numFmtId="0" fontId="3" fillId="0" borderId="3" xfId="0" applyFont="1" applyBorder="1" applyAlignment="1">
      <alignment horizontal="left" vertical="center"/>
    </xf>
    <xf numFmtId="0" fontId="3" fillId="0" borderId="25" xfId="0" applyFont="1" applyBorder="1" applyAlignment="1">
      <alignment horizontal="left" vertical="center"/>
    </xf>
    <xf numFmtId="0" fontId="3" fillId="0" borderId="61" xfId="0" applyFont="1" applyBorder="1" applyAlignment="1">
      <alignment horizontal="left" vertical="center"/>
    </xf>
    <xf numFmtId="0" fontId="3" fillId="0" borderId="15"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0" xfId="0" applyFont="1" applyAlignment="1">
      <alignment vertical="top" wrapText="1"/>
    </xf>
    <xf numFmtId="0" fontId="3" fillId="0" borderId="0" xfId="0" applyFont="1" applyAlignment="1">
      <alignment vertical="top"/>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0" xfId="0" applyFont="1" applyBorder="1" applyAlignment="1">
      <alignment horizontal="left" vertical="center"/>
    </xf>
    <xf numFmtId="0" fontId="0" fillId="0" borderId="0" xfId="0" applyAlignment="1">
      <alignment horizontal="left" vertical="center"/>
    </xf>
    <xf numFmtId="0" fontId="3" fillId="0" borderId="2" xfId="0" applyFont="1" applyFill="1" applyBorder="1" applyAlignment="1">
      <alignment horizontal="left" vertical="center"/>
    </xf>
    <xf numFmtId="0" fontId="0" fillId="0" borderId="2" xfId="0" applyFill="1" applyBorder="1" applyAlignment="1">
      <alignment horizontal="left" vertical="center"/>
    </xf>
    <xf numFmtId="0" fontId="21" fillId="0" borderId="18" xfId="0" applyFont="1" applyBorder="1" applyAlignment="1">
      <alignment vertical="center"/>
    </xf>
    <xf numFmtId="0" fontId="21" fillId="0" borderId="2" xfId="0" applyFont="1" applyBorder="1" applyAlignment="1">
      <alignment vertical="center"/>
    </xf>
    <xf numFmtId="0" fontId="21" fillId="0" borderId="3" xfId="0" applyFont="1" applyBorder="1" applyAlignment="1">
      <alignment vertical="center"/>
    </xf>
    <xf numFmtId="0" fontId="21" fillId="0" borderId="25" xfId="0" applyFont="1" applyBorder="1" applyAlignment="1">
      <alignment vertical="center"/>
    </xf>
    <xf numFmtId="0" fontId="21" fillId="0" borderId="42" xfId="0" applyFont="1" applyBorder="1" applyAlignment="1">
      <alignment vertical="center"/>
    </xf>
    <xf numFmtId="0" fontId="21" fillId="0" borderId="61" xfId="0" applyFont="1" applyBorder="1" applyAlignment="1">
      <alignment vertical="center"/>
    </xf>
    <xf numFmtId="0" fontId="21" fillId="0" borderId="67" xfId="0" applyFont="1" applyBorder="1" applyAlignment="1">
      <alignment vertical="center"/>
    </xf>
    <xf numFmtId="0" fontId="21" fillId="0" borderId="24" xfId="0" applyFont="1" applyBorder="1" applyAlignment="1">
      <alignment vertical="center"/>
    </xf>
    <xf numFmtId="0" fontId="21" fillId="0" borderId="60" xfId="0" applyFont="1" applyBorder="1" applyAlignment="1">
      <alignment vertical="center"/>
    </xf>
    <xf numFmtId="0" fontId="21" fillId="0" borderId="22" xfId="0" applyFont="1" applyBorder="1" applyAlignment="1">
      <alignment vertical="center"/>
    </xf>
    <xf numFmtId="0" fontId="21" fillId="0" borderId="9" xfId="0" applyFont="1" applyBorder="1" applyAlignment="1">
      <alignment vertical="center"/>
    </xf>
    <xf numFmtId="0" fontId="21" fillId="0" borderId="8" xfId="0" applyFont="1" applyBorder="1" applyAlignment="1">
      <alignment vertical="center"/>
    </xf>
    <xf numFmtId="0" fontId="7" fillId="0" borderId="18"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6"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7" fillId="0" borderId="22" xfId="0" applyFont="1" applyBorder="1" applyAlignment="1">
      <alignment vertical="center"/>
    </xf>
    <xf numFmtId="0" fontId="7" fillId="0" borderId="9" xfId="0" applyFont="1" applyBorder="1" applyAlignment="1">
      <alignment vertical="center"/>
    </xf>
    <xf numFmtId="0" fontId="7" fillId="0" borderId="8" xfId="0" applyFont="1" applyBorder="1" applyAlignment="1">
      <alignment vertical="center"/>
    </xf>
    <xf numFmtId="0" fontId="21" fillId="0" borderId="5" xfId="0" applyFont="1" applyBorder="1" applyAlignment="1">
      <alignment vertical="center"/>
    </xf>
    <xf numFmtId="0" fontId="21" fillId="0" borderId="58" xfId="0" applyFont="1" applyBorder="1" applyAlignment="1">
      <alignment vertical="center"/>
    </xf>
    <xf numFmtId="0" fontId="21" fillId="0" borderId="69" xfId="0" applyFont="1" applyBorder="1" applyAlignment="1">
      <alignment vertical="center"/>
    </xf>
    <xf numFmtId="0" fontId="21" fillId="0" borderId="55" xfId="0" applyFont="1" applyBorder="1" applyAlignment="1">
      <alignment vertical="center"/>
    </xf>
    <xf numFmtId="0" fontId="21" fillId="0" borderId="36" xfId="0" applyFont="1" applyBorder="1" applyAlignment="1">
      <alignment vertical="center"/>
    </xf>
    <xf numFmtId="0" fontId="21" fillId="0" borderId="56" xfId="0" applyFont="1" applyBorder="1" applyAlignment="1">
      <alignment vertical="center"/>
    </xf>
    <xf numFmtId="0" fontId="21" fillId="0" borderId="37" xfId="0" applyFont="1" applyBorder="1" applyAlignment="1">
      <alignment vertical="center"/>
    </xf>
    <xf numFmtId="0" fontId="21" fillId="0" borderId="28" xfId="0" applyFont="1" applyBorder="1" applyAlignment="1">
      <alignment vertical="center"/>
    </xf>
    <xf numFmtId="0" fontId="21" fillId="0" borderId="38" xfId="0" applyFont="1" applyBorder="1" applyAlignment="1">
      <alignment vertical="center"/>
    </xf>
    <xf numFmtId="0" fontId="16" fillId="0" borderId="26" xfId="0" applyFont="1" applyBorder="1" applyAlignment="1">
      <alignment horizontal="center" vertical="center"/>
    </xf>
    <xf numFmtId="0" fontId="16" fillId="0" borderId="28" xfId="0" applyFont="1" applyBorder="1" applyAlignment="1">
      <alignment horizontal="center" vertical="center"/>
    </xf>
    <xf numFmtId="0" fontId="16" fillId="0" borderId="43" xfId="0" applyFont="1" applyBorder="1" applyAlignment="1">
      <alignment horizontal="center" vertical="center"/>
    </xf>
    <xf numFmtId="0" fontId="21" fillId="0" borderId="27" xfId="0" applyFont="1" applyBorder="1" applyAlignment="1">
      <alignment vertical="center"/>
    </xf>
    <xf numFmtId="0" fontId="21" fillId="0" borderId="41" xfId="0" applyFont="1" applyBorder="1" applyAlignment="1">
      <alignment vertical="center"/>
    </xf>
    <xf numFmtId="0" fontId="21" fillId="0" borderId="29" xfId="0" applyFont="1" applyBorder="1" applyAlignment="1">
      <alignment vertical="center"/>
    </xf>
    <xf numFmtId="0" fontId="21" fillId="0" borderId="30" xfId="0" applyFont="1" applyBorder="1" applyAlignment="1">
      <alignment vertical="center"/>
    </xf>
    <xf numFmtId="0" fontId="21" fillId="0" borderId="31" xfId="0" applyFont="1" applyBorder="1" applyAlignment="1">
      <alignment vertical="center"/>
    </xf>
    <xf numFmtId="0" fontId="21" fillId="0" borderId="32" xfId="0" applyFont="1" applyBorder="1" applyAlignment="1">
      <alignment vertical="center"/>
    </xf>
    <xf numFmtId="0" fontId="16" fillId="0" borderId="1" xfId="0" applyFont="1" applyBorder="1" applyAlignment="1">
      <alignment horizontal="center" vertical="center" shrinkToFit="1"/>
    </xf>
    <xf numFmtId="0" fontId="16" fillId="0" borderId="19"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23" xfId="0" applyFont="1" applyBorder="1" applyAlignment="1">
      <alignment horizontal="center" vertical="center" shrinkToFit="1"/>
    </xf>
    <xf numFmtId="0" fontId="16" fillId="0" borderId="38" xfId="0" applyFont="1" applyBorder="1" applyAlignment="1">
      <alignment horizontal="center" vertical="center"/>
    </xf>
    <xf numFmtId="0" fontId="16" fillId="0" borderId="29" xfId="0" applyFont="1" applyBorder="1" applyAlignment="1">
      <alignment horizontal="center" vertical="center"/>
    </xf>
    <xf numFmtId="0" fontId="16" fillId="0" borderId="44" xfId="0" applyFont="1" applyBorder="1" applyAlignment="1">
      <alignment horizontal="center" vertical="center"/>
    </xf>
    <xf numFmtId="0" fontId="16" fillId="0" borderId="39" xfId="0" applyFont="1" applyBorder="1" applyAlignment="1">
      <alignment horizontal="center" vertical="center"/>
    </xf>
    <xf numFmtId="0" fontId="16" fillId="0" borderId="67" xfId="0" applyFont="1" applyBorder="1" applyAlignment="1">
      <alignment horizontal="center" vertical="center"/>
    </xf>
    <xf numFmtId="0" fontId="16" fillId="0" borderId="27" xfId="0" applyFont="1" applyBorder="1" applyAlignment="1">
      <alignment horizontal="center" vertical="center"/>
    </xf>
    <xf numFmtId="0" fontId="16" fillId="0" borderId="68" xfId="0" applyFont="1" applyBorder="1" applyAlignment="1">
      <alignment horizontal="center" vertical="center"/>
    </xf>
    <xf numFmtId="0" fontId="16" fillId="0" borderId="27" xfId="0" applyFont="1" applyBorder="1" applyAlignment="1">
      <alignment horizontal="center" vertical="center" wrapText="1"/>
    </xf>
    <xf numFmtId="0" fontId="16" fillId="0" borderId="18"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6" xfId="0" applyFont="1" applyBorder="1" applyAlignment="1">
      <alignment horizontal="center" vertical="center"/>
    </xf>
    <xf numFmtId="0" fontId="16" fillId="0" borderId="5" xfId="0" applyFont="1" applyBorder="1" applyAlignment="1">
      <alignment horizontal="center" vertical="center"/>
    </xf>
    <xf numFmtId="0" fontId="16" fillId="0" borderId="25" xfId="0" applyFont="1" applyBorder="1" applyAlignment="1">
      <alignment horizontal="center" vertical="center"/>
    </xf>
    <xf numFmtId="0" fontId="16" fillId="0" borderId="42" xfId="0" applyFont="1" applyBorder="1" applyAlignment="1">
      <alignment horizontal="center" vertical="center"/>
    </xf>
    <xf numFmtId="0" fontId="16" fillId="0" borderId="61" xfId="0" applyFont="1" applyBorder="1" applyAlignment="1">
      <alignment horizontal="center" vertical="center"/>
    </xf>
    <xf numFmtId="0" fontId="0" fillId="0" borderId="4" xfId="0" applyFont="1" applyBorder="1" applyAlignment="1">
      <alignment vertical="center"/>
    </xf>
    <xf numFmtId="0" fontId="0" fillId="0" borderId="17" xfId="0" applyFont="1" applyBorder="1" applyAlignment="1">
      <alignment vertical="center"/>
    </xf>
    <xf numFmtId="0" fontId="0" fillId="0" borderId="16" xfId="0" applyFont="1" applyBorder="1" applyAlignment="1">
      <alignment vertical="center"/>
    </xf>
    <xf numFmtId="0" fontId="0" fillId="0" borderId="0" xfId="0" applyFont="1" applyBorder="1" applyAlignment="1">
      <alignment vertical="center"/>
    </xf>
    <xf numFmtId="0" fontId="0" fillId="0" borderId="5" xfId="0" applyFont="1" applyBorder="1" applyAlignment="1">
      <alignment vertical="center"/>
    </xf>
    <xf numFmtId="0" fontId="21" fillId="0" borderId="12" xfId="0" applyFont="1" applyBorder="1" applyAlignment="1">
      <alignment vertical="center"/>
    </xf>
    <xf numFmtId="0" fontId="21" fillId="0" borderId="14" xfId="0" applyFont="1" applyBorder="1" applyAlignment="1">
      <alignment vertical="center"/>
    </xf>
    <xf numFmtId="0" fontId="0" fillId="0" borderId="14" xfId="0" applyBorder="1" applyAlignment="1"/>
    <xf numFmtId="0" fontId="0" fillId="0" borderId="13" xfId="0" applyBorder="1" applyAlignment="1"/>
    <xf numFmtId="0" fontId="21" fillId="0" borderId="39" xfId="0" applyFont="1" applyBorder="1" applyAlignment="1">
      <alignment vertical="center"/>
    </xf>
    <xf numFmtId="0" fontId="0" fillId="0" borderId="57" xfId="0" applyBorder="1" applyAlignment="1"/>
    <xf numFmtId="0" fontId="0" fillId="0" borderId="53" xfId="0" applyBorder="1" applyAlignment="1"/>
    <xf numFmtId="0" fontId="21" fillId="0" borderId="16" xfId="0" applyFont="1" applyBorder="1" applyAlignment="1">
      <alignment vertical="center"/>
    </xf>
    <xf numFmtId="0" fontId="0" fillId="0" borderId="0" xfId="0" applyBorder="1" applyAlignment="1"/>
    <xf numFmtId="0" fontId="0" fillId="0" borderId="5" xfId="0" applyBorder="1" applyAlignment="1"/>
    <xf numFmtId="0" fontId="0" fillId="0" borderId="9" xfId="0" applyBorder="1" applyAlignment="1"/>
    <xf numFmtId="0" fontId="0" fillId="0" borderId="8" xfId="0" applyBorder="1" applyAlignment="1"/>
    <xf numFmtId="0" fontId="3" fillId="0" borderId="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3"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16" fillId="0" borderId="55" xfId="0" applyFont="1" applyBorder="1" applyAlignment="1">
      <alignment horizontal="center" vertical="center"/>
    </xf>
    <xf numFmtId="0" fontId="16" fillId="0" borderId="57" xfId="0" applyFont="1" applyBorder="1" applyAlignment="1">
      <alignment horizontal="center" vertical="center"/>
    </xf>
    <xf numFmtId="0" fontId="16" fillId="0" borderId="59" xfId="0" applyFont="1" applyBorder="1" applyAlignment="1">
      <alignment horizontal="center" vertical="center"/>
    </xf>
    <xf numFmtId="0" fontId="16" fillId="0" borderId="24" xfId="0" applyFont="1" applyBorder="1" applyAlignment="1">
      <alignment horizontal="center" vertic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0" fillId="0" borderId="67" xfId="0" applyBorder="1" applyAlignment="1">
      <alignment horizontal="center"/>
    </xf>
    <xf numFmtId="0" fontId="0" fillId="0" borderId="24" xfId="0" applyBorder="1" applyAlignment="1">
      <alignment horizontal="center"/>
    </xf>
    <xf numFmtId="0" fontId="0" fillId="0" borderId="22" xfId="0" applyBorder="1" applyAlignment="1">
      <alignment horizontal="center"/>
    </xf>
    <xf numFmtId="0" fontId="0" fillId="0" borderId="9" xfId="0" applyBorder="1" applyAlignment="1">
      <alignment horizontal="center"/>
    </xf>
    <xf numFmtId="0" fontId="16" fillId="0" borderId="64" xfId="0" applyFont="1" applyBorder="1" applyAlignment="1">
      <alignment horizontal="center" vertical="center"/>
    </xf>
    <xf numFmtId="0" fontId="21" fillId="0" borderId="58" xfId="0" applyFont="1" applyBorder="1" applyAlignment="1">
      <alignment horizontal="center" vertical="center"/>
    </xf>
    <xf numFmtId="0" fontId="21" fillId="0" borderId="69"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6" fillId="0" borderId="33" xfId="0" applyFont="1" applyBorder="1" applyAlignment="1">
      <alignment horizontal="center" vertical="center" wrapText="1"/>
    </xf>
    <xf numFmtId="0" fontId="16" fillId="0" borderId="35" xfId="0" applyFont="1" applyBorder="1" applyAlignment="1">
      <alignment horizontal="center" vertical="center"/>
    </xf>
    <xf numFmtId="0" fontId="16" fillId="0" borderId="19" xfId="0" applyFont="1" applyBorder="1" applyAlignment="1">
      <alignment horizontal="center" wrapText="1"/>
    </xf>
    <xf numFmtId="0" fontId="16" fillId="0" borderId="17" xfId="0" applyFont="1" applyBorder="1" applyAlignment="1">
      <alignment horizontal="center" wrapText="1"/>
    </xf>
    <xf numFmtId="0" fontId="16" fillId="0" borderId="72" xfId="0" applyFont="1" applyBorder="1" applyAlignment="1">
      <alignment horizontal="center" wrapText="1"/>
    </xf>
    <xf numFmtId="0" fontId="16" fillId="0" borderId="4" xfId="0" applyFont="1" applyBorder="1" applyAlignment="1">
      <alignment horizontal="center" vertical="center"/>
    </xf>
    <xf numFmtId="0" fontId="16" fillId="0" borderId="19" xfId="0" applyFont="1" applyBorder="1" applyAlignment="1">
      <alignment horizontal="center" vertical="center"/>
    </xf>
    <xf numFmtId="0" fontId="16" fillId="0" borderId="17" xfId="0" applyFont="1" applyBorder="1" applyAlignment="1">
      <alignment horizontal="center" vertical="center"/>
    </xf>
    <xf numFmtId="0" fontId="16" fillId="0" borderId="71" xfId="0" applyFont="1" applyBorder="1" applyAlignment="1">
      <alignment horizontal="center" vertical="center"/>
    </xf>
    <xf numFmtId="0" fontId="16" fillId="0" borderId="72" xfId="0" applyFont="1" applyBorder="1" applyAlignment="1">
      <alignment horizontal="center" vertical="center"/>
    </xf>
    <xf numFmtId="0" fontId="21" fillId="0" borderId="7" xfId="0" applyFont="1" applyBorder="1" applyAlignment="1">
      <alignment vertical="center"/>
    </xf>
    <xf numFmtId="0" fontId="21" fillId="0" borderId="23" xfId="0" applyFont="1" applyBorder="1" applyAlignment="1">
      <alignment vertical="center"/>
    </xf>
    <xf numFmtId="0" fontId="0" fillId="0" borderId="4" xfId="0" applyBorder="1" applyAlignment="1">
      <alignment vertical="top"/>
    </xf>
    <xf numFmtId="0" fontId="0" fillId="0" borderId="0" xfId="0" applyBorder="1" applyAlignment="1">
      <alignment vertical="top"/>
    </xf>
    <xf numFmtId="0" fontId="0" fillId="0" borderId="5" xfId="0" applyBorder="1" applyAlignment="1">
      <alignment vertical="top"/>
    </xf>
    <xf numFmtId="0" fontId="0" fillId="0" borderId="7" xfId="0" applyBorder="1" applyAlignment="1">
      <alignment vertical="top"/>
    </xf>
    <xf numFmtId="0" fontId="0" fillId="0" borderId="9" xfId="0" applyBorder="1" applyAlignment="1">
      <alignment vertical="top"/>
    </xf>
    <xf numFmtId="0" fontId="0" fillId="0" borderId="8" xfId="0" applyBorder="1" applyAlignment="1">
      <alignment vertical="top"/>
    </xf>
    <xf numFmtId="0" fontId="3" fillId="0" borderId="29" xfId="0" applyFont="1" applyBorder="1" applyAlignment="1">
      <alignment horizontal="center" vertical="center" wrapText="1"/>
    </xf>
    <xf numFmtId="0" fontId="3" fillId="0" borderId="44" xfId="0" applyFont="1" applyBorder="1" applyAlignment="1">
      <alignment horizontal="left" vertical="center" wrapText="1"/>
    </xf>
    <xf numFmtId="0" fontId="3" fillId="0" borderId="34" xfId="0" applyFont="1" applyBorder="1" applyAlignment="1">
      <alignment horizontal="left" vertical="center" wrapText="1"/>
    </xf>
    <xf numFmtId="0" fontId="3" fillId="0" borderId="41" xfId="0" applyFont="1" applyBorder="1" applyAlignment="1">
      <alignment horizontal="center" wrapText="1"/>
    </xf>
    <xf numFmtId="0" fontId="3" fillId="0" borderId="45" xfId="0" applyFont="1" applyBorder="1" applyAlignment="1">
      <alignment horizontal="center" wrapTex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7" fillId="0" borderId="0" xfId="0" quotePrefix="1" applyFont="1" applyBorder="1" applyAlignment="1">
      <alignment textRotation="180"/>
    </xf>
    <xf numFmtId="0" fontId="0" fillId="0" borderId="0" xfId="0" applyAlignment="1"/>
    <xf numFmtId="0" fontId="32" fillId="0" borderId="70" xfId="0" applyFont="1" applyBorder="1" applyAlignment="1">
      <alignment horizontal="center" vertical="center" textRotation="255" wrapText="1"/>
    </xf>
    <xf numFmtId="0" fontId="32" fillId="0" borderId="52" xfId="0" applyFont="1" applyBorder="1" applyAlignment="1">
      <alignment horizontal="center" vertical="center" textRotation="255"/>
    </xf>
    <xf numFmtId="0" fontId="35" fillId="0" borderId="68" xfId="0" applyFont="1" applyBorder="1" applyAlignment="1">
      <alignment horizontal="center" vertical="center" textRotation="255"/>
    </xf>
    <xf numFmtId="0" fontId="32" fillId="0" borderId="39" xfId="0" applyFont="1" applyBorder="1" applyAlignment="1">
      <alignment horizontal="center" vertical="center" textRotation="255"/>
    </xf>
    <xf numFmtId="0" fontId="12" fillId="0" borderId="28" xfId="0" applyFont="1" applyBorder="1" applyAlignment="1">
      <alignment vertical="center" wrapText="1"/>
    </xf>
    <xf numFmtId="0" fontId="0" fillId="0" borderId="28" xfId="0" applyBorder="1" applyAlignment="1">
      <alignment vertical="center" wrapText="1"/>
    </xf>
    <xf numFmtId="0" fontId="0" fillId="0" borderId="38" xfId="0" applyBorder="1" applyAlignment="1">
      <alignment vertical="center" wrapText="1"/>
    </xf>
    <xf numFmtId="0" fontId="7" fillId="0" borderId="0" xfId="0" applyFont="1" applyBorder="1" applyAlignment="1">
      <alignment vertical="top" wrapText="1"/>
    </xf>
    <xf numFmtId="0" fontId="12" fillId="0" borderId="0" xfId="0" applyFont="1" applyBorder="1" applyAlignment="1">
      <alignment vertical="top" wrapText="1"/>
    </xf>
    <xf numFmtId="0" fontId="12" fillId="0" borderId="26" xfId="0" applyFont="1" applyBorder="1" applyAlignment="1">
      <alignment vertical="center" wrapText="1"/>
    </xf>
    <xf numFmtId="0" fontId="16" fillId="0" borderId="0" xfId="0" applyFont="1" applyBorder="1" applyAlignment="1">
      <alignment horizontal="center" vertical="top" wrapText="1"/>
    </xf>
    <xf numFmtId="0" fontId="7" fillId="0" borderId="0" xfId="0" applyFont="1" applyBorder="1" applyAlignment="1">
      <alignment horizontal="left" vertical="center" wrapText="1"/>
    </xf>
    <xf numFmtId="0" fontId="12" fillId="0" borderId="26" xfId="0" applyFont="1" applyBorder="1" applyAlignment="1">
      <alignment horizontal="center" vertical="center" wrapText="1"/>
    </xf>
    <xf numFmtId="0" fontId="12" fillId="0" borderId="28" xfId="0" applyFont="1" applyBorder="1" applyAlignment="1">
      <alignment horizontal="center" vertical="center" wrapText="1"/>
    </xf>
    <xf numFmtId="0" fontId="7" fillId="0" borderId="28" xfId="0" applyFont="1" applyBorder="1" applyAlignment="1">
      <alignment vertical="center" wrapText="1"/>
    </xf>
    <xf numFmtId="0" fontId="12" fillId="0" borderId="38" xfId="0" applyFont="1" applyBorder="1" applyAlignment="1">
      <alignment vertical="center" wrapText="1"/>
    </xf>
    <xf numFmtId="0" fontId="0" fillId="0" borderId="0" xfId="0" applyFont="1" applyBorder="1" applyAlignment="1">
      <alignment horizontal="left" wrapText="1"/>
    </xf>
    <xf numFmtId="0" fontId="16" fillId="0" borderId="0" xfId="0" applyFont="1" applyBorder="1" applyAlignment="1">
      <alignment horizontal="center" vertical="center" wrapText="1"/>
    </xf>
    <xf numFmtId="0" fontId="16" fillId="0" borderId="0" xfId="0" applyFont="1" applyBorder="1" applyAlignment="1">
      <alignment vertical="center" wrapText="1"/>
    </xf>
    <xf numFmtId="0" fontId="18" fillId="0" borderId="0" xfId="0" applyFont="1" applyAlignment="1">
      <alignment vertical="center" wrapText="1"/>
    </xf>
    <xf numFmtId="0" fontId="18" fillId="0" borderId="5" xfId="0" applyFont="1" applyBorder="1" applyAlignment="1">
      <alignment vertical="center" wrapText="1"/>
    </xf>
    <xf numFmtId="0" fontId="18" fillId="0" borderId="0" xfId="0" applyFont="1" applyBorder="1" applyAlignment="1">
      <alignment vertical="center" wrapText="1"/>
    </xf>
    <xf numFmtId="0" fontId="58" fillId="0" borderId="1" xfId="0" applyFont="1" applyBorder="1" applyAlignment="1">
      <alignment horizontal="left" vertical="center" wrapText="1"/>
    </xf>
    <xf numFmtId="0" fontId="58" fillId="0" borderId="19" xfId="0" applyFont="1" applyBorder="1" applyAlignment="1">
      <alignment horizontal="left" vertical="center" wrapText="1"/>
    </xf>
    <xf numFmtId="0" fontId="58" fillId="0" borderId="4" xfId="0" applyFont="1" applyBorder="1" applyAlignment="1">
      <alignment horizontal="left" vertical="center" wrapText="1"/>
    </xf>
    <xf numFmtId="0" fontId="58" fillId="0" borderId="17" xfId="0" applyFont="1" applyBorder="1" applyAlignment="1">
      <alignment horizontal="left" vertical="center" wrapText="1"/>
    </xf>
    <xf numFmtId="0" fontId="58" fillId="0" borderId="7" xfId="0" applyFont="1" applyBorder="1" applyAlignment="1">
      <alignment horizontal="left" vertical="center" wrapText="1"/>
    </xf>
    <xf numFmtId="0" fontId="58" fillId="0" borderId="23" xfId="0" applyFont="1" applyBorder="1" applyAlignment="1">
      <alignment horizontal="left" vertical="center" wrapText="1"/>
    </xf>
    <xf numFmtId="0" fontId="58" fillId="0" borderId="59" xfId="0" applyFont="1" applyBorder="1" applyAlignment="1">
      <alignment horizontal="left" vertical="center" wrapText="1"/>
    </xf>
    <xf numFmtId="0" fontId="58" fillId="0" borderId="62" xfId="0" applyFont="1" applyBorder="1" applyAlignment="1">
      <alignment horizontal="left" vertical="center" wrapText="1"/>
    </xf>
    <xf numFmtId="0" fontId="58" fillId="0" borderId="58" xfId="0" applyFont="1" applyBorder="1" applyAlignment="1">
      <alignment horizontal="center" vertical="center"/>
    </xf>
    <xf numFmtId="0" fontId="58" fillId="0" borderId="69" xfId="0" applyFont="1" applyBorder="1" applyAlignment="1">
      <alignment horizontal="center" vertical="center"/>
    </xf>
    <xf numFmtId="0" fontId="3" fillId="0" borderId="91" xfId="0" applyFont="1" applyFill="1" applyBorder="1" applyAlignment="1">
      <alignment horizontal="center" vertical="top" wrapText="1"/>
    </xf>
    <xf numFmtId="0" fontId="3" fillId="0" borderId="92" xfId="0" applyFont="1" applyFill="1" applyBorder="1" applyAlignment="1">
      <alignment horizontal="center" vertical="top" wrapText="1"/>
    </xf>
    <xf numFmtId="0" fontId="3" fillId="0" borderId="93" xfId="0" applyFont="1" applyFill="1" applyBorder="1" applyAlignment="1">
      <alignment horizontal="center" vertical="top" wrapText="1"/>
    </xf>
    <xf numFmtId="0" fontId="3" fillId="0" borderId="89"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90" xfId="0" applyFont="1" applyFill="1" applyBorder="1" applyAlignment="1">
      <alignment horizontal="center" vertical="top" wrapText="1"/>
    </xf>
    <xf numFmtId="0" fontId="13" fillId="0" borderId="0" xfId="0" applyFont="1" applyBorder="1" applyAlignment="1">
      <alignment vertical="center" wrapText="1"/>
    </xf>
    <xf numFmtId="0" fontId="3" fillId="0" borderId="56" xfId="0" applyFont="1" applyBorder="1" applyAlignment="1">
      <alignment vertical="center"/>
    </xf>
    <xf numFmtId="0" fontId="3" fillId="0" borderId="65" xfId="0" applyFont="1" applyBorder="1" applyAlignment="1">
      <alignment vertical="center"/>
    </xf>
    <xf numFmtId="0" fontId="3" fillId="0" borderId="54" xfId="0" applyFont="1" applyBorder="1" applyAlignment="1">
      <alignment vertical="center"/>
    </xf>
    <xf numFmtId="0" fontId="3" fillId="0" borderId="68" xfId="0" applyFont="1" applyBorder="1" applyAlignment="1">
      <alignment horizontal="center" vertical="center"/>
    </xf>
    <xf numFmtId="0" fontId="3" fillId="0" borderId="64" xfId="0" applyFont="1" applyBorder="1" applyAlignment="1">
      <alignment horizontal="center" vertical="center"/>
    </xf>
    <xf numFmtId="0" fontId="3" fillId="0" borderId="66" xfId="0" applyFont="1" applyBorder="1" applyAlignment="1">
      <alignment horizontal="center" vertical="center"/>
    </xf>
    <xf numFmtId="0" fontId="3" fillId="0" borderId="57" xfId="0" applyFont="1" applyBorder="1" applyAlignment="1">
      <alignment horizontal="center" vertical="center"/>
    </xf>
    <xf numFmtId="0" fontId="3" fillId="0" borderId="53" xfId="0" applyFont="1" applyBorder="1" applyAlignment="1">
      <alignment horizontal="center" vertical="center"/>
    </xf>
    <xf numFmtId="2" fontId="84" fillId="0" borderId="91" xfId="5" applyNumberFormat="1" applyFont="1" applyFill="1" applyBorder="1" applyAlignment="1">
      <alignment horizontal="center" vertical="center" wrapText="1"/>
    </xf>
    <xf numFmtId="2" fontId="77" fillId="0" borderId="92" xfId="5" applyNumberFormat="1" applyFont="1" applyFill="1" applyBorder="1" applyAlignment="1">
      <alignment horizontal="center" vertical="center"/>
    </xf>
    <xf numFmtId="2" fontId="77" fillId="0" borderId="93" xfId="5" applyNumberFormat="1" applyFont="1" applyFill="1" applyBorder="1" applyAlignment="1">
      <alignment horizontal="center" vertical="center"/>
    </xf>
    <xf numFmtId="2" fontId="77" fillId="0" borderId="89" xfId="5" applyNumberFormat="1" applyFont="1" applyFill="1" applyBorder="1" applyAlignment="1">
      <alignment horizontal="center" vertical="center"/>
    </xf>
    <xf numFmtId="2" fontId="77" fillId="0" borderId="0" xfId="5" applyNumberFormat="1" applyFont="1" applyFill="1" applyBorder="1" applyAlignment="1">
      <alignment horizontal="center" vertical="center"/>
    </xf>
    <xf numFmtId="2" fontId="77" fillId="0" borderId="90" xfId="5" applyNumberFormat="1" applyFont="1" applyFill="1" applyBorder="1" applyAlignment="1">
      <alignment horizontal="center" vertical="center"/>
    </xf>
    <xf numFmtId="2" fontId="77" fillId="0" borderId="101" xfId="5" applyNumberFormat="1" applyFont="1" applyFill="1" applyBorder="1" applyAlignment="1">
      <alignment horizontal="center" vertical="center"/>
    </xf>
    <xf numFmtId="2" fontId="77" fillId="0" borderId="118" xfId="5" applyNumberFormat="1" applyFont="1" applyFill="1" applyBorder="1" applyAlignment="1">
      <alignment horizontal="center" vertical="center"/>
    </xf>
    <xf numFmtId="2" fontId="77" fillId="0" borderId="102" xfId="5" applyNumberFormat="1" applyFont="1" applyFill="1" applyBorder="1" applyAlignment="1">
      <alignment horizontal="center" vertical="center"/>
    </xf>
    <xf numFmtId="0" fontId="13" fillId="0" borderId="5" xfId="0" applyFont="1" applyBorder="1" applyAlignment="1">
      <alignment vertical="center" wrapText="1"/>
    </xf>
    <xf numFmtId="0" fontId="3" fillId="0" borderId="3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90" xfId="0" applyFont="1" applyFill="1" applyBorder="1" applyAlignment="1">
      <alignment horizontal="left" vertical="center" wrapText="1"/>
    </xf>
    <xf numFmtId="0" fontId="36" fillId="0" borderId="89" xfId="0" applyFont="1" applyFill="1" applyBorder="1" applyAlignment="1">
      <alignment vertical="center" wrapText="1"/>
    </xf>
    <xf numFmtId="0" fontId="6" fillId="0" borderId="0" xfId="0" applyFont="1" applyFill="1" applyBorder="1" applyAlignment="1">
      <alignment vertical="center"/>
    </xf>
    <xf numFmtId="0" fontId="6" fillId="0" borderId="90" xfId="0" applyFont="1" applyFill="1" applyBorder="1" applyAlignment="1">
      <alignment vertical="center"/>
    </xf>
    <xf numFmtId="0" fontId="14" fillId="0" borderId="117" xfId="0" applyFont="1" applyFill="1" applyBorder="1" applyAlignment="1">
      <alignment vertical="top" wrapText="1"/>
    </xf>
    <xf numFmtId="0" fontId="0" fillId="0" borderId="2" xfId="0" applyFont="1" applyFill="1" applyBorder="1" applyAlignment="1">
      <alignment vertical="top"/>
    </xf>
    <xf numFmtId="0" fontId="0" fillId="0" borderId="78" xfId="0" applyFont="1" applyFill="1" applyBorder="1" applyAlignment="1">
      <alignment vertical="top"/>
    </xf>
    <xf numFmtId="0" fontId="0" fillId="0" borderId="89" xfId="0" applyFont="1" applyFill="1" applyBorder="1" applyAlignment="1">
      <alignment vertical="top"/>
    </xf>
    <xf numFmtId="0" fontId="0" fillId="0" borderId="0" xfId="0" applyFont="1" applyFill="1" applyBorder="1" applyAlignment="1">
      <alignment vertical="top"/>
    </xf>
    <xf numFmtId="0" fontId="0" fillId="0" borderId="90" xfId="0" applyFont="1" applyFill="1" applyBorder="1" applyAlignment="1">
      <alignment vertical="top"/>
    </xf>
    <xf numFmtId="0" fontId="0" fillId="0" borderId="101" xfId="0" applyFont="1" applyFill="1" applyBorder="1" applyAlignment="1">
      <alignment vertical="top"/>
    </xf>
    <xf numFmtId="0" fontId="0" fillId="0" borderId="118" xfId="0" applyFont="1" applyFill="1" applyBorder="1" applyAlignment="1">
      <alignment vertical="top"/>
    </xf>
    <xf numFmtId="0" fontId="0" fillId="0" borderId="102" xfId="0" applyFont="1" applyFill="1" applyBorder="1" applyAlignment="1">
      <alignment vertical="top"/>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Border="1" applyAlignment="1">
      <alignment horizontal="left" vertical="top" wrapText="1"/>
    </xf>
    <xf numFmtId="0" fontId="3" fillId="0" borderId="38"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vertical="center" textRotation="255"/>
    </xf>
    <xf numFmtId="0" fontId="7" fillId="0" borderId="28" xfId="0" applyFont="1" applyBorder="1" applyAlignment="1">
      <alignment vertical="center" textRotation="255"/>
    </xf>
    <xf numFmtId="0" fontId="3" fillId="0" borderId="26" xfId="0" applyFont="1" applyBorder="1" applyAlignment="1">
      <alignment horizontal="center" vertical="center"/>
    </xf>
    <xf numFmtId="0" fontId="12" fillId="0" borderId="0" xfId="0" applyFont="1" applyBorder="1" applyAlignment="1">
      <alignment vertical="center"/>
    </xf>
    <xf numFmtId="0" fontId="0" fillId="0" borderId="0" xfId="0" applyBorder="1" applyAlignment="1">
      <alignment vertical="center"/>
    </xf>
    <xf numFmtId="0" fontId="3" fillId="0" borderId="0" xfId="0" applyFont="1" applyBorder="1" applyAlignment="1">
      <alignment vertical="center"/>
    </xf>
    <xf numFmtId="0" fontId="11" fillId="0" borderId="0" xfId="0" applyFont="1" applyBorder="1" applyAlignment="1">
      <alignment horizontal="right" vertical="top"/>
    </xf>
    <xf numFmtId="0" fontId="26" fillId="0" borderId="9" xfId="2" applyFont="1" applyBorder="1" applyAlignment="1">
      <alignment horizontal="left"/>
    </xf>
    <xf numFmtId="0" fontId="21" fillId="0" borderId="58" xfId="2" applyFont="1" applyBorder="1" applyAlignment="1">
      <alignment horizontal="left"/>
    </xf>
    <xf numFmtId="0" fontId="21" fillId="0" borderId="64" xfId="2" applyFont="1" applyBorder="1" applyAlignment="1">
      <alignment horizontal="left"/>
    </xf>
    <xf numFmtId="0" fontId="21" fillId="0" borderId="42" xfId="2" applyFont="1" applyBorder="1" applyAlignment="1">
      <alignment horizontal="left"/>
    </xf>
    <xf numFmtId="0" fontId="7" fillId="0" borderId="59" xfId="2" applyFont="1" applyBorder="1" applyAlignment="1">
      <alignment horizontal="center" vertical="center"/>
    </xf>
    <xf numFmtId="0" fontId="7" fillId="0" borderId="4" xfId="2" applyFont="1" applyBorder="1" applyAlignment="1">
      <alignment horizontal="center" vertical="center"/>
    </xf>
    <xf numFmtId="0" fontId="7" fillId="0" borderId="71" xfId="2" applyFont="1" applyBorder="1" applyAlignment="1">
      <alignment horizontal="center" vertical="center"/>
    </xf>
    <xf numFmtId="0" fontId="3" fillId="0" borderId="67" xfId="2" applyFont="1" applyBorder="1" applyAlignment="1">
      <alignment horizontal="center" vertical="center"/>
    </xf>
    <xf numFmtId="0" fontId="3" fillId="0" borderId="16" xfId="2" applyFont="1" applyBorder="1" applyAlignment="1">
      <alignment horizontal="center" vertical="center"/>
    </xf>
    <xf numFmtId="0" fontId="3" fillId="0" borderId="25" xfId="2" applyFont="1" applyBorder="1" applyAlignment="1">
      <alignment horizontal="center" vertical="center"/>
    </xf>
    <xf numFmtId="0" fontId="16" fillId="0" borderId="17" xfId="2" applyFont="1" applyBorder="1" applyAlignment="1">
      <alignment horizontal="left" vertical="top" wrapText="1"/>
    </xf>
    <xf numFmtId="0" fontId="16" fillId="0" borderId="72" xfId="2" applyFont="1" applyBorder="1" applyAlignment="1">
      <alignment horizontal="left" vertical="top" wrapText="1"/>
    </xf>
    <xf numFmtId="0" fontId="3" fillId="0" borderId="45" xfId="2" applyFont="1" applyBorder="1" applyAlignment="1">
      <alignment horizontal="center" vertical="center"/>
    </xf>
    <xf numFmtId="0" fontId="3" fillId="0" borderId="47" xfId="2" applyFont="1" applyBorder="1" applyAlignment="1">
      <alignment horizontal="center" vertical="center"/>
    </xf>
    <xf numFmtId="0" fontId="3" fillId="0" borderId="52" xfId="2" applyFont="1" applyBorder="1" applyAlignment="1">
      <alignment horizontal="center" vertical="center"/>
    </xf>
    <xf numFmtId="0" fontId="16" fillId="0" borderId="17" xfId="2" applyFont="1" applyBorder="1" applyAlignment="1">
      <alignment horizontal="left" vertical="center" wrapText="1"/>
    </xf>
    <xf numFmtId="0" fontId="16" fillId="0" borderId="72" xfId="2" applyFont="1" applyBorder="1" applyAlignment="1">
      <alignment horizontal="left" vertical="center" wrapText="1"/>
    </xf>
    <xf numFmtId="0" fontId="0" fillId="0" borderId="4"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left" vertical="center" wrapText="1"/>
    </xf>
    <xf numFmtId="0" fontId="0" fillId="0" borderId="47" xfId="0" applyBorder="1" applyAlignment="1">
      <alignment horizontal="center" vertical="center"/>
    </xf>
    <xf numFmtId="0" fontId="0" fillId="0" borderId="52" xfId="0" applyBorder="1" applyAlignment="1">
      <alignment horizontal="center" vertical="center"/>
    </xf>
    <xf numFmtId="0" fontId="3" fillId="0" borderId="4" xfId="1" applyFont="1" applyBorder="1" applyAlignment="1">
      <alignment horizontal="left" vertical="top" wrapText="1"/>
    </xf>
    <xf numFmtId="0" fontId="3" fillId="0" borderId="0" xfId="1" applyFont="1" applyBorder="1" applyAlignment="1">
      <alignment horizontal="left" vertical="top" wrapText="1"/>
    </xf>
    <xf numFmtId="0" fontId="3" fillId="0" borderId="5" xfId="1" applyFont="1" applyBorder="1" applyAlignment="1">
      <alignment horizontal="left" vertical="top" wrapText="1"/>
    </xf>
    <xf numFmtId="0" fontId="3" fillId="0" borderId="7" xfId="1" applyFont="1" applyBorder="1" applyAlignment="1">
      <alignment horizontal="left" vertical="top" wrapText="1"/>
    </xf>
    <xf numFmtId="0" fontId="3" fillId="0" borderId="9" xfId="1" applyFont="1" applyBorder="1" applyAlignment="1">
      <alignment horizontal="left" vertical="top" wrapText="1"/>
    </xf>
    <xf numFmtId="0" fontId="3" fillId="0" borderId="8" xfId="1" applyFont="1" applyBorder="1" applyAlignment="1">
      <alignment horizontal="left" vertical="top" wrapText="1"/>
    </xf>
    <xf numFmtId="0" fontId="7" fillId="0" borderId="58" xfId="1" applyFont="1" applyBorder="1" applyAlignment="1">
      <alignment horizontal="center" vertical="center" wrapText="1"/>
    </xf>
    <xf numFmtId="0" fontId="7" fillId="0" borderId="64" xfId="1" applyFont="1" applyBorder="1" applyAlignment="1"/>
    <xf numFmtId="0" fontId="7" fillId="0" borderId="66" xfId="1" applyFont="1" applyBorder="1" applyAlignment="1"/>
    <xf numFmtId="0" fontId="7" fillId="0" borderId="2" xfId="1" applyFont="1" applyFill="1" applyBorder="1" applyAlignment="1">
      <alignment horizontal="left" vertical="center" wrapText="1"/>
    </xf>
    <xf numFmtId="0" fontId="7" fillId="0" borderId="2" xfId="1" applyFont="1" applyFill="1" applyBorder="1" applyAlignment="1">
      <alignment horizontal="left"/>
    </xf>
    <xf numFmtId="0" fontId="7" fillId="0" borderId="64" xfId="1" applyFont="1" applyBorder="1" applyAlignment="1">
      <alignment horizontal="center" vertical="center"/>
    </xf>
    <xf numFmtId="0" fontId="7" fillId="0" borderId="66" xfId="1" applyFont="1" applyBorder="1" applyAlignment="1">
      <alignment horizontal="center" vertical="center"/>
    </xf>
    <xf numFmtId="0" fontId="7" fillId="0" borderId="119" xfId="1" applyFont="1" applyBorder="1" applyAlignment="1">
      <alignment horizontal="left" vertical="center" wrapText="1"/>
    </xf>
    <xf numFmtId="0" fontId="7" fillId="0" borderId="6" xfId="1" applyFont="1" applyBorder="1" applyAlignment="1">
      <alignment horizontal="left" vertical="center" wrapText="1"/>
    </xf>
    <xf numFmtId="0" fontId="7" fillId="0" borderId="11" xfId="1" applyFont="1" applyBorder="1" applyAlignment="1">
      <alignment horizontal="left" vertical="center" wrapText="1"/>
    </xf>
    <xf numFmtId="0" fontId="7" fillId="0" borderId="10" xfId="1" applyFont="1" applyBorder="1" applyAlignment="1">
      <alignment horizontal="left" vertical="center" wrapText="1"/>
    </xf>
    <xf numFmtId="0" fontId="3" fillId="0" borderId="1"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0" borderId="59" xfId="1" applyFont="1" applyBorder="1" applyAlignment="1">
      <alignment horizontal="left" vertical="top" wrapText="1"/>
    </xf>
    <xf numFmtId="0" fontId="3" fillId="0" borderId="24" xfId="1" applyFont="1" applyBorder="1" applyAlignment="1">
      <alignment horizontal="left" vertical="top" wrapText="1"/>
    </xf>
    <xf numFmtId="0" fontId="3" fillId="0" borderId="60" xfId="1" applyFont="1" applyBorder="1" applyAlignment="1">
      <alignment horizontal="left" vertical="top" wrapText="1"/>
    </xf>
    <xf numFmtId="0" fontId="7" fillId="0" borderId="59" xfId="1" applyFont="1" applyBorder="1" applyAlignment="1">
      <alignment horizontal="left" vertical="top"/>
    </xf>
    <xf numFmtId="0" fontId="7" fillId="0" borderId="60" xfId="1" applyFont="1" applyBorder="1" applyAlignment="1">
      <alignment horizontal="left" vertical="top"/>
    </xf>
    <xf numFmtId="0" fontId="7" fillId="0" borderId="4" xfId="1" applyFont="1" applyBorder="1" applyAlignment="1">
      <alignment horizontal="left" vertical="top"/>
    </xf>
    <xf numFmtId="0" fontId="7" fillId="0" borderId="5" xfId="1" applyFont="1" applyBorder="1" applyAlignment="1">
      <alignment horizontal="left" vertical="top"/>
    </xf>
    <xf numFmtId="0" fontId="7" fillId="0" borderId="7" xfId="1" applyFont="1" applyBorder="1" applyAlignment="1">
      <alignment horizontal="left" vertical="top"/>
    </xf>
    <xf numFmtId="0" fontId="7" fillId="0" borderId="8" xfId="1" applyFont="1" applyBorder="1" applyAlignment="1">
      <alignment horizontal="left" vertical="top"/>
    </xf>
    <xf numFmtId="0" fontId="7" fillId="0" borderId="1" xfId="1" applyFont="1" applyBorder="1" applyAlignment="1">
      <alignment horizontal="left" vertical="top"/>
    </xf>
    <xf numFmtId="0" fontId="7" fillId="0" borderId="3" xfId="1" applyFont="1" applyBorder="1" applyAlignment="1">
      <alignment horizontal="left" vertical="top"/>
    </xf>
    <xf numFmtId="0" fontId="11" fillId="0" borderId="2" xfId="0" applyFont="1" applyBorder="1" applyAlignment="1">
      <alignment horizontal="left" vertical="top" wrapText="1"/>
    </xf>
    <xf numFmtId="0" fontId="11" fillId="0" borderId="0" xfId="0" applyFont="1" applyBorder="1" applyAlignment="1">
      <alignment horizontal="left" vertical="top" wrapText="1"/>
    </xf>
  </cellXfs>
  <cellStyles count="8">
    <cellStyle name="パーセント" xfId="5" builtinId="5"/>
    <cellStyle name="桁区切り 2" xfId="7" xr:uid="{A2F52C57-4D2B-43E5-97C2-6E7CB0C6A790}"/>
    <cellStyle name="標準" xfId="0" builtinId="0"/>
    <cellStyle name="標準 2" xfId="6" xr:uid="{90AEC4AC-BCD2-4E8E-9A1C-332302E30917}"/>
    <cellStyle name="標準_●公立保育園提出資料" xfId="1" xr:uid="{00000000-0005-0000-0000-000001000000}"/>
    <cellStyle name="標準_H14 提出資料＊児童施設：p25諸帳簿の整備状況" xfId="2" xr:uid="{00000000-0005-0000-0000-000002000000}"/>
    <cellStyle name="標準_H19・障害提出資料new" xfId="3" xr:uid="{00000000-0005-0000-0000-000003000000}"/>
    <cellStyle name="標準_Sheet1" xfId="4" xr:uid="{00000000-0005-0000-0000-000004000000}"/>
  </cellStyles>
  <dxfs count="3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1333500</xdr:colOff>
      <xdr:row>1</xdr:row>
      <xdr:rowOff>19050</xdr:rowOff>
    </xdr:from>
    <xdr:to>
      <xdr:col>7</xdr:col>
      <xdr:colOff>564574</xdr:colOff>
      <xdr:row>2</xdr:row>
      <xdr:rowOff>1731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885950" y="133350"/>
          <a:ext cx="5403274" cy="268431"/>
        </a:xfrm>
        <a:prstGeom prst="rect">
          <a:avLst/>
        </a:prstGeom>
        <a:solidFill>
          <a:schemeClr val="lt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このチェックリストは、事前提出資料に添付して提出をお願いします</a:t>
          </a:r>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247650</xdr:colOff>
      <xdr:row>15</xdr:row>
      <xdr:rowOff>76200</xdr:rowOff>
    </xdr:from>
    <xdr:to>
      <xdr:col>21</xdr:col>
      <xdr:colOff>438150</xdr:colOff>
      <xdr:row>15</xdr:row>
      <xdr:rowOff>76200</xdr:rowOff>
    </xdr:to>
    <xdr:sp macro="" textlink="">
      <xdr:nvSpPr>
        <xdr:cNvPr id="1514" name="Line 1">
          <a:extLst>
            <a:ext uri="{FF2B5EF4-FFF2-40B4-BE49-F238E27FC236}">
              <a16:creationId xmlns:a16="http://schemas.microsoft.com/office/drawing/2014/main" id="{00000000-0008-0000-0400-0000EA050000}"/>
            </a:ext>
          </a:extLst>
        </xdr:cNvPr>
        <xdr:cNvSpPr>
          <a:spLocks noChangeShapeType="1"/>
        </xdr:cNvSpPr>
      </xdr:nvSpPr>
      <xdr:spPr bwMode="auto">
        <a:xfrm>
          <a:off x="4410075" y="2533650"/>
          <a:ext cx="55245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66675</xdr:rowOff>
    </xdr:from>
    <xdr:to>
      <xdr:col>3</xdr:col>
      <xdr:colOff>0</xdr:colOff>
      <xdr:row>21</xdr:row>
      <xdr:rowOff>66675</xdr:rowOff>
    </xdr:to>
    <xdr:sp macro="" textlink="">
      <xdr:nvSpPr>
        <xdr:cNvPr id="1515" name="Line 2">
          <a:extLst>
            <a:ext uri="{FF2B5EF4-FFF2-40B4-BE49-F238E27FC236}">
              <a16:creationId xmlns:a16="http://schemas.microsoft.com/office/drawing/2014/main" id="{00000000-0008-0000-0400-0000EB050000}"/>
            </a:ext>
          </a:extLst>
        </xdr:cNvPr>
        <xdr:cNvSpPr>
          <a:spLocks noChangeShapeType="1"/>
        </xdr:cNvSpPr>
      </xdr:nvSpPr>
      <xdr:spPr bwMode="auto">
        <a:xfrm>
          <a:off x="704850" y="355282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285750</xdr:colOff>
      <xdr:row>36</xdr:row>
      <xdr:rowOff>66675</xdr:rowOff>
    </xdr:from>
    <xdr:to>
      <xdr:col>21</xdr:col>
      <xdr:colOff>381000</xdr:colOff>
      <xdr:row>36</xdr:row>
      <xdr:rowOff>66675</xdr:rowOff>
    </xdr:to>
    <xdr:sp macro="" textlink="">
      <xdr:nvSpPr>
        <xdr:cNvPr id="1516" name="Line 3">
          <a:extLst>
            <a:ext uri="{FF2B5EF4-FFF2-40B4-BE49-F238E27FC236}">
              <a16:creationId xmlns:a16="http://schemas.microsoft.com/office/drawing/2014/main" id="{00000000-0008-0000-0400-0000EC050000}"/>
            </a:ext>
          </a:extLst>
        </xdr:cNvPr>
        <xdr:cNvSpPr>
          <a:spLocks noChangeShapeType="1"/>
        </xdr:cNvSpPr>
      </xdr:nvSpPr>
      <xdr:spPr bwMode="auto">
        <a:xfrm>
          <a:off x="4448175" y="6067425"/>
          <a:ext cx="50482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114300</xdr:colOff>
      <xdr:row>8</xdr:row>
      <xdr:rowOff>28575</xdr:rowOff>
    </xdr:from>
    <xdr:to>
      <xdr:col>1</xdr:col>
      <xdr:colOff>200025</xdr:colOff>
      <xdr:row>9</xdr:row>
      <xdr:rowOff>333375</xdr:rowOff>
    </xdr:to>
    <xdr:sp macro="" textlink="">
      <xdr:nvSpPr>
        <xdr:cNvPr id="45110" name="AutoShape 5">
          <a:extLst>
            <a:ext uri="{FF2B5EF4-FFF2-40B4-BE49-F238E27FC236}">
              <a16:creationId xmlns:a16="http://schemas.microsoft.com/office/drawing/2014/main" id="{00000000-0008-0000-0C00-000036B00000}"/>
            </a:ext>
          </a:extLst>
        </xdr:cNvPr>
        <xdr:cNvSpPr>
          <a:spLocks/>
        </xdr:cNvSpPr>
      </xdr:nvSpPr>
      <xdr:spPr bwMode="auto">
        <a:xfrm>
          <a:off x="581025" y="5400675"/>
          <a:ext cx="85725" cy="476250"/>
        </a:xfrm>
        <a:prstGeom prst="leftBracket">
          <a:avLst>
            <a:gd name="adj" fmla="val 326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733425</xdr:colOff>
      <xdr:row>8</xdr:row>
      <xdr:rowOff>9525</xdr:rowOff>
    </xdr:from>
    <xdr:to>
      <xdr:col>8</xdr:col>
      <xdr:colOff>781050</xdr:colOff>
      <xdr:row>9</xdr:row>
      <xdr:rowOff>314325</xdr:rowOff>
    </xdr:to>
    <xdr:sp macro="" textlink="">
      <xdr:nvSpPr>
        <xdr:cNvPr id="45111" name="AutoShape 6">
          <a:extLst>
            <a:ext uri="{FF2B5EF4-FFF2-40B4-BE49-F238E27FC236}">
              <a16:creationId xmlns:a16="http://schemas.microsoft.com/office/drawing/2014/main" id="{00000000-0008-0000-0C00-000037B00000}"/>
            </a:ext>
          </a:extLst>
        </xdr:cNvPr>
        <xdr:cNvSpPr>
          <a:spLocks/>
        </xdr:cNvSpPr>
      </xdr:nvSpPr>
      <xdr:spPr bwMode="auto">
        <a:xfrm>
          <a:off x="6076950" y="5381625"/>
          <a:ext cx="47625" cy="476250"/>
        </a:xfrm>
        <a:prstGeom prst="rightBracket">
          <a:avLst>
            <a:gd name="adj" fmla="val 5277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219075</xdr:colOff>
      <xdr:row>14</xdr:row>
      <xdr:rowOff>38100</xdr:rowOff>
    </xdr:from>
    <xdr:to>
      <xdr:col>1</xdr:col>
      <xdr:colOff>266700</xdr:colOff>
      <xdr:row>14</xdr:row>
      <xdr:rowOff>504825</xdr:rowOff>
    </xdr:to>
    <xdr:sp macro="" textlink="">
      <xdr:nvSpPr>
        <xdr:cNvPr id="45112" name="AutoShape 7">
          <a:extLst>
            <a:ext uri="{FF2B5EF4-FFF2-40B4-BE49-F238E27FC236}">
              <a16:creationId xmlns:a16="http://schemas.microsoft.com/office/drawing/2014/main" id="{00000000-0008-0000-0C00-000038B00000}"/>
            </a:ext>
          </a:extLst>
        </xdr:cNvPr>
        <xdr:cNvSpPr>
          <a:spLocks/>
        </xdr:cNvSpPr>
      </xdr:nvSpPr>
      <xdr:spPr bwMode="auto">
        <a:xfrm>
          <a:off x="685800" y="7000875"/>
          <a:ext cx="47625" cy="466725"/>
        </a:xfrm>
        <a:prstGeom prst="leftBracket">
          <a:avLst>
            <a:gd name="adj" fmla="val 5399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704850</xdr:colOff>
      <xdr:row>14</xdr:row>
      <xdr:rowOff>19050</xdr:rowOff>
    </xdr:from>
    <xdr:to>
      <xdr:col>8</xdr:col>
      <xdr:colOff>762000</xdr:colOff>
      <xdr:row>15</xdr:row>
      <xdr:rowOff>0</xdr:rowOff>
    </xdr:to>
    <xdr:sp macro="" textlink="">
      <xdr:nvSpPr>
        <xdr:cNvPr id="45113" name="AutoShape 9">
          <a:extLst>
            <a:ext uri="{FF2B5EF4-FFF2-40B4-BE49-F238E27FC236}">
              <a16:creationId xmlns:a16="http://schemas.microsoft.com/office/drawing/2014/main" id="{00000000-0008-0000-0C00-000039B00000}"/>
            </a:ext>
          </a:extLst>
        </xdr:cNvPr>
        <xdr:cNvSpPr>
          <a:spLocks/>
        </xdr:cNvSpPr>
      </xdr:nvSpPr>
      <xdr:spPr bwMode="auto">
        <a:xfrm>
          <a:off x="6048375" y="6981825"/>
          <a:ext cx="57150" cy="504825"/>
        </a:xfrm>
        <a:prstGeom prst="rightBracket">
          <a:avLst>
            <a:gd name="adj" fmla="val 5831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171450</xdr:colOff>
      <xdr:row>21</xdr:row>
      <xdr:rowOff>47625</xdr:rowOff>
    </xdr:from>
    <xdr:to>
      <xdr:col>1</xdr:col>
      <xdr:colOff>257175</xdr:colOff>
      <xdr:row>22</xdr:row>
      <xdr:rowOff>19050</xdr:rowOff>
    </xdr:to>
    <xdr:sp macro="" textlink="">
      <xdr:nvSpPr>
        <xdr:cNvPr id="45114" name="AutoShape 10">
          <a:extLst>
            <a:ext uri="{FF2B5EF4-FFF2-40B4-BE49-F238E27FC236}">
              <a16:creationId xmlns:a16="http://schemas.microsoft.com/office/drawing/2014/main" id="{00000000-0008-0000-0C00-00003AB00000}"/>
            </a:ext>
          </a:extLst>
        </xdr:cNvPr>
        <xdr:cNvSpPr>
          <a:spLocks/>
        </xdr:cNvSpPr>
      </xdr:nvSpPr>
      <xdr:spPr bwMode="auto">
        <a:xfrm>
          <a:off x="638175" y="8639175"/>
          <a:ext cx="85725" cy="762000"/>
        </a:xfrm>
        <a:prstGeom prst="leftBracket">
          <a:avLst>
            <a:gd name="adj" fmla="val 7407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695325</xdr:colOff>
      <xdr:row>21</xdr:row>
      <xdr:rowOff>47625</xdr:rowOff>
    </xdr:from>
    <xdr:to>
      <xdr:col>8</xdr:col>
      <xdr:colOff>781050</xdr:colOff>
      <xdr:row>22</xdr:row>
      <xdr:rowOff>28575</xdr:rowOff>
    </xdr:to>
    <xdr:sp macro="" textlink="">
      <xdr:nvSpPr>
        <xdr:cNvPr id="45115" name="AutoShape 11">
          <a:extLst>
            <a:ext uri="{FF2B5EF4-FFF2-40B4-BE49-F238E27FC236}">
              <a16:creationId xmlns:a16="http://schemas.microsoft.com/office/drawing/2014/main" id="{00000000-0008-0000-0C00-00003BB00000}"/>
            </a:ext>
          </a:extLst>
        </xdr:cNvPr>
        <xdr:cNvSpPr>
          <a:spLocks/>
        </xdr:cNvSpPr>
      </xdr:nvSpPr>
      <xdr:spPr bwMode="auto">
        <a:xfrm>
          <a:off x="6038850" y="8639175"/>
          <a:ext cx="85725" cy="771525"/>
        </a:xfrm>
        <a:prstGeom prst="rightBracket">
          <a:avLst>
            <a:gd name="adj" fmla="val 7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5</xdr:row>
      <xdr:rowOff>161925</xdr:rowOff>
    </xdr:from>
    <xdr:to>
      <xdr:col>5</xdr:col>
      <xdr:colOff>981075</xdr:colOff>
      <xdr:row>10</xdr:row>
      <xdr:rowOff>247650</xdr:rowOff>
    </xdr:to>
    <xdr:sp macro="" textlink="">
      <xdr:nvSpPr>
        <xdr:cNvPr id="9381" name="AutoShape 1">
          <a:extLst>
            <a:ext uri="{FF2B5EF4-FFF2-40B4-BE49-F238E27FC236}">
              <a16:creationId xmlns:a16="http://schemas.microsoft.com/office/drawing/2014/main" id="{00000000-0008-0000-0E00-0000A5240000}"/>
            </a:ext>
          </a:extLst>
        </xdr:cNvPr>
        <xdr:cNvSpPr>
          <a:spLocks noChangeArrowheads="1"/>
        </xdr:cNvSpPr>
      </xdr:nvSpPr>
      <xdr:spPr bwMode="auto">
        <a:xfrm>
          <a:off x="133350" y="771525"/>
          <a:ext cx="3124200" cy="923925"/>
        </a:xfrm>
        <a:prstGeom prst="bracketPair">
          <a:avLst>
            <a:gd name="adj" fmla="val 4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552450</xdr:colOff>
      <xdr:row>3</xdr:row>
      <xdr:rowOff>19050</xdr:rowOff>
    </xdr:from>
    <xdr:to>
      <xdr:col>6</xdr:col>
      <xdr:colOff>628650</xdr:colOff>
      <xdr:row>6</xdr:row>
      <xdr:rowOff>19050</xdr:rowOff>
    </xdr:to>
    <xdr:sp macro="" textlink="">
      <xdr:nvSpPr>
        <xdr:cNvPr id="19076" name="AutoShape 1">
          <a:extLst>
            <a:ext uri="{FF2B5EF4-FFF2-40B4-BE49-F238E27FC236}">
              <a16:creationId xmlns:a16="http://schemas.microsoft.com/office/drawing/2014/main" id="{00000000-0008-0000-1000-0000844A0000}"/>
            </a:ext>
          </a:extLst>
        </xdr:cNvPr>
        <xdr:cNvSpPr>
          <a:spLocks/>
        </xdr:cNvSpPr>
      </xdr:nvSpPr>
      <xdr:spPr bwMode="auto">
        <a:xfrm>
          <a:off x="4238625" y="552450"/>
          <a:ext cx="76200" cy="514350"/>
        </a:xfrm>
        <a:prstGeom prst="rightBrace">
          <a:avLst>
            <a:gd name="adj1" fmla="val 5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152400</xdr:colOff>
      <xdr:row>21</xdr:row>
      <xdr:rowOff>0</xdr:rowOff>
    </xdr:from>
    <xdr:to>
      <xdr:col>9</xdr:col>
      <xdr:colOff>666750</xdr:colOff>
      <xdr:row>21</xdr:row>
      <xdr:rowOff>0</xdr:rowOff>
    </xdr:to>
    <xdr:cxnSp macro="">
      <xdr:nvCxnSpPr>
        <xdr:cNvPr id="19077" name="直線コネクタ 3">
          <a:extLst>
            <a:ext uri="{FF2B5EF4-FFF2-40B4-BE49-F238E27FC236}">
              <a16:creationId xmlns:a16="http://schemas.microsoft.com/office/drawing/2014/main" id="{00000000-0008-0000-1000-0000854A0000}"/>
            </a:ext>
          </a:extLst>
        </xdr:cNvPr>
        <xdr:cNvCxnSpPr>
          <a:cxnSpLocks noChangeShapeType="1"/>
        </xdr:cNvCxnSpPr>
      </xdr:nvCxnSpPr>
      <xdr:spPr bwMode="auto">
        <a:xfrm>
          <a:off x="5210175" y="4143375"/>
          <a:ext cx="120015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152400</xdr:colOff>
      <xdr:row>24</xdr:row>
      <xdr:rowOff>238125</xdr:rowOff>
    </xdr:from>
    <xdr:to>
      <xdr:col>9</xdr:col>
      <xdr:colOff>666750</xdr:colOff>
      <xdr:row>24</xdr:row>
      <xdr:rowOff>238125</xdr:rowOff>
    </xdr:to>
    <xdr:cxnSp macro="">
      <xdr:nvCxnSpPr>
        <xdr:cNvPr id="19078" name="直線コネクタ 4">
          <a:extLst>
            <a:ext uri="{FF2B5EF4-FFF2-40B4-BE49-F238E27FC236}">
              <a16:creationId xmlns:a16="http://schemas.microsoft.com/office/drawing/2014/main" id="{00000000-0008-0000-1000-0000864A0000}"/>
            </a:ext>
          </a:extLst>
        </xdr:cNvPr>
        <xdr:cNvCxnSpPr>
          <a:cxnSpLocks noChangeShapeType="1"/>
        </xdr:cNvCxnSpPr>
      </xdr:nvCxnSpPr>
      <xdr:spPr bwMode="auto">
        <a:xfrm>
          <a:off x="5210175" y="5105400"/>
          <a:ext cx="120015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123825</xdr:colOff>
      <xdr:row>22</xdr:row>
      <xdr:rowOff>180975</xdr:rowOff>
    </xdr:from>
    <xdr:to>
      <xdr:col>10</xdr:col>
      <xdr:colOff>133350</xdr:colOff>
      <xdr:row>22</xdr:row>
      <xdr:rowOff>180975</xdr:rowOff>
    </xdr:to>
    <xdr:cxnSp macro="">
      <xdr:nvCxnSpPr>
        <xdr:cNvPr id="19079" name="直線コネクタ 5">
          <a:extLst>
            <a:ext uri="{FF2B5EF4-FFF2-40B4-BE49-F238E27FC236}">
              <a16:creationId xmlns:a16="http://schemas.microsoft.com/office/drawing/2014/main" id="{00000000-0008-0000-1000-0000874A0000}"/>
            </a:ext>
          </a:extLst>
        </xdr:cNvPr>
        <xdr:cNvCxnSpPr>
          <a:cxnSpLocks noChangeShapeType="1"/>
        </xdr:cNvCxnSpPr>
      </xdr:nvCxnSpPr>
      <xdr:spPr bwMode="auto">
        <a:xfrm>
          <a:off x="5181600" y="4495800"/>
          <a:ext cx="138112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142875</xdr:colOff>
      <xdr:row>25</xdr:row>
      <xdr:rowOff>228600</xdr:rowOff>
    </xdr:from>
    <xdr:to>
      <xdr:col>10</xdr:col>
      <xdr:colOff>152400</xdr:colOff>
      <xdr:row>25</xdr:row>
      <xdr:rowOff>228600</xdr:rowOff>
    </xdr:to>
    <xdr:cxnSp macro="">
      <xdr:nvCxnSpPr>
        <xdr:cNvPr id="19080" name="直線コネクタ 8">
          <a:extLst>
            <a:ext uri="{FF2B5EF4-FFF2-40B4-BE49-F238E27FC236}">
              <a16:creationId xmlns:a16="http://schemas.microsoft.com/office/drawing/2014/main" id="{00000000-0008-0000-1000-0000884A0000}"/>
            </a:ext>
          </a:extLst>
        </xdr:cNvPr>
        <xdr:cNvCxnSpPr>
          <a:cxnSpLocks noChangeShapeType="1"/>
        </xdr:cNvCxnSpPr>
      </xdr:nvCxnSpPr>
      <xdr:spPr bwMode="auto">
        <a:xfrm>
          <a:off x="5200650" y="5381625"/>
          <a:ext cx="138112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466725</xdr:colOff>
      <xdr:row>19</xdr:row>
      <xdr:rowOff>47625</xdr:rowOff>
    </xdr:from>
    <xdr:to>
      <xdr:col>2</xdr:col>
      <xdr:colOff>523875</xdr:colOff>
      <xdr:row>20</xdr:row>
      <xdr:rowOff>476250</xdr:rowOff>
    </xdr:to>
    <xdr:sp macro="" textlink="">
      <xdr:nvSpPr>
        <xdr:cNvPr id="42351" name="AutoShape 1">
          <a:extLst>
            <a:ext uri="{FF2B5EF4-FFF2-40B4-BE49-F238E27FC236}">
              <a16:creationId xmlns:a16="http://schemas.microsoft.com/office/drawing/2014/main" id="{00000000-0008-0000-1600-00006FA50000}"/>
            </a:ext>
          </a:extLst>
        </xdr:cNvPr>
        <xdr:cNvSpPr>
          <a:spLocks/>
        </xdr:cNvSpPr>
      </xdr:nvSpPr>
      <xdr:spPr bwMode="auto">
        <a:xfrm>
          <a:off x="1162050" y="4505325"/>
          <a:ext cx="57150" cy="1009650"/>
        </a:xfrm>
        <a:prstGeom prst="leftBracket">
          <a:avLst>
            <a:gd name="adj" fmla="val 3227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1447800</xdr:colOff>
      <xdr:row>19</xdr:row>
      <xdr:rowOff>0</xdr:rowOff>
    </xdr:from>
    <xdr:to>
      <xdr:col>7</xdr:col>
      <xdr:colOff>1514475</xdr:colOff>
      <xdr:row>20</xdr:row>
      <xdr:rowOff>485775</xdr:rowOff>
    </xdr:to>
    <xdr:sp macro="" textlink="">
      <xdr:nvSpPr>
        <xdr:cNvPr id="42352" name="AutoShape 3">
          <a:extLst>
            <a:ext uri="{FF2B5EF4-FFF2-40B4-BE49-F238E27FC236}">
              <a16:creationId xmlns:a16="http://schemas.microsoft.com/office/drawing/2014/main" id="{00000000-0008-0000-1600-000070A50000}"/>
            </a:ext>
          </a:extLst>
        </xdr:cNvPr>
        <xdr:cNvSpPr>
          <a:spLocks/>
        </xdr:cNvSpPr>
      </xdr:nvSpPr>
      <xdr:spPr bwMode="auto">
        <a:xfrm>
          <a:off x="6362700" y="3838575"/>
          <a:ext cx="66675" cy="1066800"/>
        </a:xfrm>
        <a:prstGeom prst="rightBracket">
          <a:avLst>
            <a:gd name="adj" fmla="val 3555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419100</xdr:colOff>
      <xdr:row>25</xdr:row>
      <xdr:rowOff>266700</xdr:rowOff>
    </xdr:from>
    <xdr:to>
      <xdr:col>2</xdr:col>
      <xdr:colOff>476250</xdr:colOff>
      <xdr:row>28</xdr:row>
      <xdr:rowOff>295275</xdr:rowOff>
    </xdr:to>
    <xdr:sp macro="" textlink="">
      <xdr:nvSpPr>
        <xdr:cNvPr id="42353" name="AutoShape 4">
          <a:extLst>
            <a:ext uri="{FF2B5EF4-FFF2-40B4-BE49-F238E27FC236}">
              <a16:creationId xmlns:a16="http://schemas.microsoft.com/office/drawing/2014/main" id="{00000000-0008-0000-1600-000071A50000}"/>
            </a:ext>
          </a:extLst>
        </xdr:cNvPr>
        <xdr:cNvSpPr>
          <a:spLocks/>
        </xdr:cNvSpPr>
      </xdr:nvSpPr>
      <xdr:spPr bwMode="auto">
        <a:xfrm>
          <a:off x="1114425" y="6229350"/>
          <a:ext cx="57150" cy="609600"/>
        </a:xfrm>
        <a:prstGeom prst="leftBracket">
          <a:avLst>
            <a:gd name="adj" fmla="val 4982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1457325</xdr:colOff>
      <xdr:row>25</xdr:row>
      <xdr:rowOff>257175</xdr:rowOff>
    </xdr:from>
    <xdr:to>
      <xdr:col>7</xdr:col>
      <xdr:colOff>1524000</xdr:colOff>
      <xdr:row>28</xdr:row>
      <xdr:rowOff>285750</xdr:rowOff>
    </xdr:to>
    <xdr:sp macro="" textlink="">
      <xdr:nvSpPr>
        <xdr:cNvPr id="42354" name="AutoShape 5">
          <a:extLst>
            <a:ext uri="{FF2B5EF4-FFF2-40B4-BE49-F238E27FC236}">
              <a16:creationId xmlns:a16="http://schemas.microsoft.com/office/drawing/2014/main" id="{00000000-0008-0000-1600-000072A50000}"/>
            </a:ext>
          </a:extLst>
        </xdr:cNvPr>
        <xdr:cNvSpPr>
          <a:spLocks/>
        </xdr:cNvSpPr>
      </xdr:nvSpPr>
      <xdr:spPr bwMode="auto">
        <a:xfrm>
          <a:off x="6372225" y="6219825"/>
          <a:ext cx="66675" cy="619125"/>
        </a:xfrm>
        <a:prstGeom prst="rightBracket">
          <a:avLst>
            <a:gd name="adj" fmla="val 449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457200</xdr:colOff>
      <xdr:row>10</xdr:row>
      <xdr:rowOff>28575</xdr:rowOff>
    </xdr:from>
    <xdr:to>
      <xdr:col>2</xdr:col>
      <xdr:colOff>504825</xdr:colOff>
      <xdr:row>11</xdr:row>
      <xdr:rowOff>504825</xdr:rowOff>
    </xdr:to>
    <xdr:sp macro="" textlink="">
      <xdr:nvSpPr>
        <xdr:cNvPr id="42355" name="AutoShape 6">
          <a:extLst>
            <a:ext uri="{FF2B5EF4-FFF2-40B4-BE49-F238E27FC236}">
              <a16:creationId xmlns:a16="http://schemas.microsoft.com/office/drawing/2014/main" id="{00000000-0008-0000-1600-000073A50000}"/>
            </a:ext>
          </a:extLst>
        </xdr:cNvPr>
        <xdr:cNvSpPr>
          <a:spLocks/>
        </xdr:cNvSpPr>
      </xdr:nvSpPr>
      <xdr:spPr bwMode="auto">
        <a:xfrm>
          <a:off x="1152525" y="1847850"/>
          <a:ext cx="47625" cy="838200"/>
        </a:xfrm>
        <a:prstGeom prst="leftBracket">
          <a:avLst>
            <a:gd name="adj" fmla="val 380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1438275</xdr:colOff>
      <xdr:row>10</xdr:row>
      <xdr:rowOff>28575</xdr:rowOff>
    </xdr:from>
    <xdr:to>
      <xdr:col>7</xdr:col>
      <xdr:colOff>1504950</xdr:colOff>
      <xdr:row>11</xdr:row>
      <xdr:rowOff>495300</xdr:rowOff>
    </xdr:to>
    <xdr:sp macro="" textlink="">
      <xdr:nvSpPr>
        <xdr:cNvPr id="42356" name="AutoShape 7">
          <a:extLst>
            <a:ext uri="{FF2B5EF4-FFF2-40B4-BE49-F238E27FC236}">
              <a16:creationId xmlns:a16="http://schemas.microsoft.com/office/drawing/2014/main" id="{00000000-0008-0000-1600-000074A50000}"/>
            </a:ext>
          </a:extLst>
        </xdr:cNvPr>
        <xdr:cNvSpPr>
          <a:spLocks/>
        </xdr:cNvSpPr>
      </xdr:nvSpPr>
      <xdr:spPr bwMode="auto">
        <a:xfrm>
          <a:off x="6353175" y="1847850"/>
          <a:ext cx="66675" cy="828675"/>
        </a:xfrm>
        <a:prstGeom prst="rightBracket">
          <a:avLst>
            <a:gd name="adj" fmla="val 342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466725</xdr:colOff>
      <xdr:row>35</xdr:row>
      <xdr:rowOff>28575</xdr:rowOff>
    </xdr:from>
    <xdr:to>
      <xdr:col>2</xdr:col>
      <xdr:colOff>523875</xdr:colOff>
      <xdr:row>35</xdr:row>
      <xdr:rowOff>885825</xdr:rowOff>
    </xdr:to>
    <xdr:sp macro="" textlink="">
      <xdr:nvSpPr>
        <xdr:cNvPr id="42357" name="AutoShape 1">
          <a:extLst>
            <a:ext uri="{FF2B5EF4-FFF2-40B4-BE49-F238E27FC236}">
              <a16:creationId xmlns:a16="http://schemas.microsoft.com/office/drawing/2014/main" id="{00000000-0008-0000-1600-000075A50000}"/>
            </a:ext>
          </a:extLst>
        </xdr:cNvPr>
        <xdr:cNvSpPr>
          <a:spLocks/>
        </xdr:cNvSpPr>
      </xdr:nvSpPr>
      <xdr:spPr bwMode="auto">
        <a:xfrm>
          <a:off x="1162050" y="8515350"/>
          <a:ext cx="57150" cy="857250"/>
        </a:xfrm>
        <a:prstGeom prst="leftBracket">
          <a:avLst>
            <a:gd name="adj" fmla="val 3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1495425</xdr:colOff>
      <xdr:row>35</xdr:row>
      <xdr:rowOff>0</xdr:rowOff>
    </xdr:from>
    <xdr:to>
      <xdr:col>7</xdr:col>
      <xdr:colOff>1543050</xdr:colOff>
      <xdr:row>35</xdr:row>
      <xdr:rowOff>914400</xdr:rowOff>
    </xdr:to>
    <xdr:sp macro="" textlink="">
      <xdr:nvSpPr>
        <xdr:cNvPr id="42358" name="AutoShape 3">
          <a:extLst>
            <a:ext uri="{FF2B5EF4-FFF2-40B4-BE49-F238E27FC236}">
              <a16:creationId xmlns:a16="http://schemas.microsoft.com/office/drawing/2014/main" id="{00000000-0008-0000-1600-000076A50000}"/>
            </a:ext>
          </a:extLst>
        </xdr:cNvPr>
        <xdr:cNvSpPr>
          <a:spLocks/>
        </xdr:cNvSpPr>
      </xdr:nvSpPr>
      <xdr:spPr bwMode="auto">
        <a:xfrm>
          <a:off x="6410325" y="8486775"/>
          <a:ext cx="47625" cy="914400"/>
        </a:xfrm>
        <a:prstGeom prst="rightBracket">
          <a:avLst>
            <a:gd name="adj" fmla="val 3555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628650</xdr:colOff>
      <xdr:row>6</xdr:row>
      <xdr:rowOff>38100</xdr:rowOff>
    </xdr:from>
    <xdr:to>
      <xdr:col>7</xdr:col>
      <xdr:colOff>742950</xdr:colOff>
      <xdr:row>10</xdr:row>
      <xdr:rowOff>0</xdr:rowOff>
    </xdr:to>
    <xdr:sp macro="" textlink="">
      <xdr:nvSpPr>
        <xdr:cNvPr id="46161" name="AutoShape 10">
          <a:extLst>
            <a:ext uri="{FF2B5EF4-FFF2-40B4-BE49-F238E27FC236}">
              <a16:creationId xmlns:a16="http://schemas.microsoft.com/office/drawing/2014/main" id="{00000000-0008-0000-1700-000051B40000}"/>
            </a:ext>
          </a:extLst>
        </xdr:cNvPr>
        <xdr:cNvSpPr>
          <a:spLocks noChangeArrowheads="1"/>
        </xdr:cNvSpPr>
      </xdr:nvSpPr>
      <xdr:spPr bwMode="auto">
        <a:xfrm>
          <a:off x="2514600" y="857250"/>
          <a:ext cx="3581400" cy="762000"/>
        </a:xfrm>
        <a:prstGeom prst="bracketPair">
          <a:avLst>
            <a:gd name="adj" fmla="val 1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9525</xdr:colOff>
      <xdr:row>27</xdr:row>
      <xdr:rowOff>28575</xdr:rowOff>
    </xdr:from>
    <xdr:to>
      <xdr:col>7</xdr:col>
      <xdr:colOff>723900</xdr:colOff>
      <xdr:row>29</xdr:row>
      <xdr:rowOff>95250</xdr:rowOff>
    </xdr:to>
    <xdr:sp macro="" textlink="">
      <xdr:nvSpPr>
        <xdr:cNvPr id="46162" name="AutoShape 6">
          <a:extLst>
            <a:ext uri="{FF2B5EF4-FFF2-40B4-BE49-F238E27FC236}">
              <a16:creationId xmlns:a16="http://schemas.microsoft.com/office/drawing/2014/main" id="{00000000-0008-0000-1700-000052B40000}"/>
            </a:ext>
          </a:extLst>
        </xdr:cNvPr>
        <xdr:cNvSpPr>
          <a:spLocks noChangeArrowheads="1"/>
        </xdr:cNvSpPr>
      </xdr:nvSpPr>
      <xdr:spPr bwMode="auto">
        <a:xfrm>
          <a:off x="3267075" y="4895850"/>
          <a:ext cx="2809875" cy="4667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21</xdr:row>
      <xdr:rowOff>28575</xdr:rowOff>
    </xdr:from>
    <xdr:to>
      <xdr:col>7</xdr:col>
      <xdr:colOff>771525</xdr:colOff>
      <xdr:row>22</xdr:row>
      <xdr:rowOff>85725</xdr:rowOff>
    </xdr:to>
    <xdr:sp macro="" textlink="">
      <xdr:nvSpPr>
        <xdr:cNvPr id="46164" name="AutoShape 12">
          <a:extLst>
            <a:ext uri="{FF2B5EF4-FFF2-40B4-BE49-F238E27FC236}">
              <a16:creationId xmlns:a16="http://schemas.microsoft.com/office/drawing/2014/main" id="{00000000-0008-0000-1700-000054B40000}"/>
            </a:ext>
          </a:extLst>
        </xdr:cNvPr>
        <xdr:cNvSpPr>
          <a:spLocks noChangeArrowheads="1"/>
        </xdr:cNvSpPr>
      </xdr:nvSpPr>
      <xdr:spPr bwMode="auto">
        <a:xfrm>
          <a:off x="3981450" y="3695700"/>
          <a:ext cx="2143125" cy="257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381000</xdr:colOff>
      <xdr:row>17</xdr:row>
      <xdr:rowOff>0</xdr:rowOff>
    </xdr:from>
    <xdr:to>
      <xdr:col>3</xdr:col>
      <xdr:colOff>504825</xdr:colOff>
      <xdr:row>22</xdr:row>
      <xdr:rowOff>57150</xdr:rowOff>
    </xdr:to>
    <xdr:sp macro="" textlink="">
      <xdr:nvSpPr>
        <xdr:cNvPr id="46165" name="AutoShape 13">
          <a:extLst>
            <a:ext uri="{FF2B5EF4-FFF2-40B4-BE49-F238E27FC236}">
              <a16:creationId xmlns:a16="http://schemas.microsoft.com/office/drawing/2014/main" id="{00000000-0008-0000-1700-000055B40000}"/>
            </a:ext>
          </a:extLst>
        </xdr:cNvPr>
        <xdr:cNvSpPr>
          <a:spLocks/>
        </xdr:cNvSpPr>
      </xdr:nvSpPr>
      <xdr:spPr bwMode="auto">
        <a:xfrm>
          <a:off x="2952750" y="2867025"/>
          <a:ext cx="123825" cy="1057275"/>
        </a:xfrm>
        <a:prstGeom prst="leftBrace">
          <a:avLst>
            <a:gd name="adj1" fmla="val 5783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9525</xdr:colOff>
      <xdr:row>17</xdr:row>
      <xdr:rowOff>0</xdr:rowOff>
    </xdr:from>
    <xdr:to>
      <xdr:col>3</xdr:col>
      <xdr:colOff>9525</xdr:colOff>
      <xdr:row>18</xdr:row>
      <xdr:rowOff>142875</xdr:rowOff>
    </xdr:to>
    <xdr:sp macro="" textlink="">
      <xdr:nvSpPr>
        <xdr:cNvPr id="46166" name="Line 14">
          <a:extLst>
            <a:ext uri="{FF2B5EF4-FFF2-40B4-BE49-F238E27FC236}">
              <a16:creationId xmlns:a16="http://schemas.microsoft.com/office/drawing/2014/main" id="{00000000-0008-0000-1700-000056B40000}"/>
            </a:ext>
          </a:extLst>
        </xdr:cNvPr>
        <xdr:cNvSpPr>
          <a:spLocks noChangeShapeType="1"/>
        </xdr:cNvSpPr>
      </xdr:nvSpPr>
      <xdr:spPr bwMode="auto">
        <a:xfrm>
          <a:off x="2581275" y="2867025"/>
          <a:ext cx="0" cy="34290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24</xdr:row>
      <xdr:rowOff>85725</xdr:rowOff>
    </xdr:from>
    <xdr:to>
      <xdr:col>3</xdr:col>
      <xdr:colOff>209550</xdr:colOff>
      <xdr:row>24</xdr:row>
      <xdr:rowOff>85725</xdr:rowOff>
    </xdr:to>
    <xdr:sp macro="" textlink="">
      <xdr:nvSpPr>
        <xdr:cNvPr id="46167" name="Line 15">
          <a:extLst>
            <a:ext uri="{FF2B5EF4-FFF2-40B4-BE49-F238E27FC236}">
              <a16:creationId xmlns:a16="http://schemas.microsoft.com/office/drawing/2014/main" id="{00000000-0008-0000-1700-000057B40000}"/>
            </a:ext>
          </a:extLst>
        </xdr:cNvPr>
        <xdr:cNvSpPr>
          <a:spLocks noChangeShapeType="1"/>
        </xdr:cNvSpPr>
      </xdr:nvSpPr>
      <xdr:spPr bwMode="auto">
        <a:xfrm>
          <a:off x="2428875" y="4352925"/>
          <a:ext cx="352425"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xdr:col>
      <xdr:colOff>514350</xdr:colOff>
      <xdr:row>31</xdr:row>
      <xdr:rowOff>85725</xdr:rowOff>
    </xdr:from>
    <xdr:to>
      <xdr:col>3</xdr:col>
      <xdr:colOff>180975</xdr:colOff>
      <xdr:row>31</xdr:row>
      <xdr:rowOff>85725</xdr:rowOff>
    </xdr:to>
    <xdr:sp macro="" textlink="">
      <xdr:nvSpPr>
        <xdr:cNvPr id="46168" name="Line 16">
          <a:extLst>
            <a:ext uri="{FF2B5EF4-FFF2-40B4-BE49-F238E27FC236}">
              <a16:creationId xmlns:a16="http://schemas.microsoft.com/office/drawing/2014/main" id="{00000000-0008-0000-1700-000058B40000}"/>
            </a:ext>
          </a:extLst>
        </xdr:cNvPr>
        <xdr:cNvSpPr>
          <a:spLocks noChangeShapeType="1"/>
        </xdr:cNvSpPr>
      </xdr:nvSpPr>
      <xdr:spPr bwMode="auto">
        <a:xfrm>
          <a:off x="2400300" y="5800725"/>
          <a:ext cx="352425"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4</xdr:col>
      <xdr:colOff>19050</xdr:colOff>
      <xdr:row>35</xdr:row>
      <xdr:rowOff>28575</xdr:rowOff>
    </xdr:from>
    <xdr:to>
      <xdr:col>7</xdr:col>
      <xdr:colOff>723900</xdr:colOff>
      <xdr:row>36</xdr:row>
      <xdr:rowOff>266700</xdr:rowOff>
    </xdr:to>
    <xdr:sp macro="" textlink="">
      <xdr:nvSpPr>
        <xdr:cNvPr id="46172" name="AutoShape 20">
          <a:extLst>
            <a:ext uri="{FF2B5EF4-FFF2-40B4-BE49-F238E27FC236}">
              <a16:creationId xmlns:a16="http://schemas.microsoft.com/office/drawing/2014/main" id="{00000000-0008-0000-1700-00005CB40000}"/>
            </a:ext>
          </a:extLst>
        </xdr:cNvPr>
        <xdr:cNvSpPr>
          <a:spLocks noChangeArrowheads="1"/>
        </xdr:cNvSpPr>
      </xdr:nvSpPr>
      <xdr:spPr bwMode="auto">
        <a:xfrm>
          <a:off x="3276600" y="6467475"/>
          <a:ext cx="2800350" cy="4381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142875</xdr:colOff>
      <xdr:row>46</xdr:row>
      <xdr:rowOff>19051</xdr:rowOff>
    </xdr:from>
    <xdr:to>
      <xdr:col>7</xdr:col>
      <xdr:colOff>1028700</xdr:colOff>
      <xdr:row>46</xdr:row>
      <xdr:rowOff>381001</xdr:rowOff>
    </xdr:to>
    <xdr:sp macro="" textlink="">
      <xdr:nvSpPr>
        <xdr:cNvPr id="2" name="大かっこ 1">
          <a:extLst>
            <a:ext uri="{FF2B5EF4-FFF2-40B4-BE49-F238E27FC236}">
              <a16:creationId xmlns:a16="http://schemas.microsoft.com/office/drawing/2014/main" id="{00000000-0008-0000-1700-000002000000}"/>
            </a:ext>
          </a:extLst>
        </xdr:cNvPr>
        <xdr:cNvSpPr/>
      </xdr:nvSpPr>
      <xdr:spPr bwMode="auto">
        <a:xfrm>
          <a:off x="695325" y="8620126"/>
          <a:ext cx="5686425" cy="361950"/>
        </a:xfrm>
        <a:prstGeom prst="bracketPair">
          <a:avLst/>
        </a:prstGeom>
        <a:ln>
          <a:headEnd type="none" w="med" len="med"/>
          <a:tailEnd type="none" w="med" len="med"/>
        </a:ln>
      </xdr:spPr>
      <xdr:style>
        <a:lnRef idx="1">
          <a:schemeClr val="accent2"/>
        </a:lnRef>
        <a:fillRef idx="0">
          <a:schemeClr val="accent2"/>
        </a:fillRef>
        <a:effectRef idx="0">
          <a:schemeClr val="accent2"/>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161925</xdr:colOff>
      <xdr:row>53</xdr:row>
      <xdr:rowOff>0</xdr:rowOff>
    </xdr:from>
    <xdr:to>
      <xdr:col>7</xdr:col>
      <xdr:colOff>1047750</xdr:colOff>
      <xdr:row>53</xdr:row>
      <xdr:rowOff>361950</xdr:rowOff>
    </xdr:to>
    <xdr:sp macro="" textlink="">
      <xdr:nvSpPr>
        <xdr:cNvPr id="18" name="大かっこ 17">
          <a:extLst>
            <a:ext uri="{FF2B5EF4-FFF2-40B4-BE49-F238E27FC236}">
              <a16:creationId xmlns:a16="http://schemas.microsoft.com/office/drawing/2014/main" id="{00000000-0008-0000-1700-000012000000}"/>
            </a:ext>
          </a:extLst>
        </xdr:cNvPr>
        <xdr:cNvSpPr/>
      </xdr:nvSpPr>
      <xdr:spPr bwMode="auto">
        <a:xfrm>
          <a:off x="714375" y="10487025"/>
          <a:ext cx="5686425" cy="361950"/>
        </a:xfrm>
        <a:prstGeom prst="bracketPair">
          <a:avLst/>
        </a:prstGeom>
        <a:ln>
          <a:headEnd type="none" w="med" len="med"/>
          <a:tailEnd type="none" w="med" len="med"/>
        </a:ln>
      </xdr:spPr>
      <xdr:style>
        <a:lnRef idx="1">
          <a:schemeClr val="accent2"/>
        </a:lnRef>
        <a:fillRef idx="0">
          <a:schemeClr val="accent2"/>
        </a:fillRef>
        <a:effectRef idx="0">
          <a:schemeClr val="accent2"/>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3</xdr:row>
      <xdr:rowOff>28575</xdr:rowOff>
    </xdr:from>
    <xdr:to>
      <xdr:col>8</xdr:col>
      <xdr:colOff>695325</xdr:colOff>
      <xdr:row>5</xdr:row>
      <xdr:rowOff>38100</xdr:rowOff>
    </xdr:to>
    <xdr:sp macro="" textlink="">
      <xdr:nvSpPr>
        <xdr:cNvPr id="2" name="AutoShape 17">
          <a:extLst>
            <a:ext uri="{FF2B5EF4-FFF2-40B4-BE49-F238E27FC236}">
              <a16:creationId xmlns:a16="http://schemas.microsoft.com/office/drawing/2014/main" id="{00000000-0008-0000-1800-000002000000}"/>
            </a:ext>
          </a:extLst>
        </xdr:cNvPr>
        <xdr:cNvSpPr>
          <a:spLocks noChangeArrowheads="1"/>
        </xdr:cNvSpPr>
      </xdr:nvSpPr>
      <xdr:spPr bwMode="auto">
        <a:xfrm>
          <a:off x="2571750" y="11801475"/>
          <a:ext cx="3476625" cy="3524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304800</xdr:colOff>
      <xdr:row>12</xdr:row>
      <xdr:rowOff>28575</xdr:rowOff>
    </xdr:from>
    <xdr:to>
      <xdr:col>8</xdr:col>
      <xdr:colOff>676275</xdr:colOff>
      <xdr:row>13</xdr:row>
      <xdr:rowOff>228600</xdr:rowOff>
    </xdr:to>
    <xdr:sp macro="" textlink="">
      <xdr:nvSpPr>
        <xdr:cNvPr id="3" name="AutoShape 18">
          <a:extLst>
            <a:ext uri="{FF2B5EF4-FFF2-40B4-BE49-F238E27FC236}">
              <a16:creationId xmlns:a16="http://schemas.microsoft.com/office/drawing/2014/main" id="{00000000-0008-0000-1800-000003000000}"/>
            </a:ext>
          </a:extLst>
        </xdr:cNvPr>
        <xdr:cNvSpPr>
          <a:spLocks noChangeArrowheads="1"/>
        </xdr:cNvSpPr>
      </xdr:nvSpPr>
      <xdr:spPr bwMode="auto">
        <a:xfrm>
          <a:off x="2190750" y="13344525"/>
          <a:ext cx="3838575" cy="3143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514350</xdr:colOff>
      <xdr:row>2</xdr:row>
      <xdr:rowOff>85725</xdr:rowOff>
    </xdr:from>
    <xdr:to>
      <xdr:col>4</xdr:col>
      <xdr:colOff>180975</xdr:colOff>
      <xdr:row>2</xdr:row>
      <xdr:rowOff>85725</xdr:rowOff>
    </xdr:to>
    <xdr:sp macro="" textlink="">
      <xdr:nvSpPr>
        <xdr:cNvPr id="4" name="Line 19">
          <a:extLst>
            <a:ext uri="{FF2B5EF4-FFF2-40B4-BE49-F238E27FC236}">
              <a16:creationId xmlns:a16="http://schemas.microsoft.com/office/drawing/2014/main" id="{00000000-0008-0000-1800-000004000000}"/>
            </a:ext>
          </a:extLst>
        </xdr:cNvPr>
        <xdr:cNvSpPr>
          <a:spLocks noChangeShapeType="1"/>
        </xdr:cNvSpPr>
      </xdr:nvSpPr>
      <xdr:spPr bwMode="auto">
        <a:xfrm>
          <a:off x="2400300" y="11687175"/>
          <a:ext cx="352425"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7100225\Downloads\2333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ユニット型）"/>
      <sheetName val="【記載例】シフト記号表（勤務時間帯）"/>
      <sheetName val="（従来型）"/>
      <sheetName val="（ユニット型）"/>
      <sheetName val="シフト記号表（従来型・ユニット型共通）"/>
      <sheetName val="（従来型）記入方法"/>
      <sheetName val="（ユニット型）記入方法"/>
      <sheetName val="プルダウン・リスト（従来型・ユニット型共通）"/>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row r="6">
          <cell r="C6" t="str">
            <v>a</v>
          </cell>
          <cell r="D6" t="str">
            <v>a</v>
          </cell>
          <cell r="E6" t="str">
            <v>：</v>
          </cell>
          <cell r="F6">
            <v>0.29166666666666669</v>
          </cell>
          <cell r="G6" t="str">
            <v>～</v>
          </cell>
          <cell r="H6">
            <v>0.66666666666666663</v>
          </cell>
          <cell r="I6" t="str">
            <v>（</v>
          </cell>
          <cell r="J6">
            <v>4.1666666666666664E-2</v>
          </cell>
          <cell r="K6" t="str">
            <v>）</v>
          </cell>
          <cell r="L6">
            <v>7.9999999999999982</v>
          </cell>
        </row>
        <row r="7">
          <cell r="C7" t="str">
            <v>b</v>
          </cell>
          <cell r="D7" t="str">
            <v>b</v>
          </cell>
          <cell r="E7" t="str">
            <v>：</v>
          </cell>
          <cell r="F7">
            <v>0.375</v>
          </cell>
          <cell r="G7" t="str">
            <v>～</v>
          </cell>
          <cell r="H7">
            <v>0.75</v>
          </cell>
          <cell r="I7" t="str">
            <v>（</v>
          </cell>
          <cell r="J7">
            <v>4.1666666666666664E-2</v>
          </cell>
          <cell r="K7" t="str">
            <v>）</v>
          </cell>
          <cell r="L7">
            <v>8</v>
          </cell>
        </row>
        <row r="8">
          <cell r="C8" t="str">
            <v>c</v>
          </cell>
          <cell r="D8" t="str">
            <v>c</v>
          </cell>
          <cell r="E8" t="str">
            <v>：</v>
          </cell>
          <cell r="F8">
            <v>0.41666666666666669</v>
          </cell>
          <cell r="G8" t="str">
            <v>～</v>
          </cell>
          <cell r="H8">
            <v>0.79166666666666663</v>
          </cell>
          <cell r="I8" t="str">
            <v>（</v>
          </cell>
          <cell r="J8">
            <v>4.1666666666666664E-2</v>
          </cell>
          <cell r="K8" t="str">
            <v>）</v>
          </cell>
          <cell r="L8">
            <v>7.9999999999999982</v>
          </cell>
        </row>
        <row r="9">
          <cell r="C9" t="str">
            <v>d</v>
          </cell>
          <cell r="D9" t="str">
            <v>d</v>
          </cell>
          <cell r="E9" t="str">
            <v>：</v>
          </cell>
          <cell r="F9">
            <v>0.5</v>
          </cell>
          <cell r="G9" t="str">
            <v>～</v>
          </cell>
          <cell r="H9">
            <v>0.875</v>
          </cell>
          <cell r="I9" t="str">
            <v>（</v>
          </cell>
          <cell r="J9">
            <v>4.1666666666666664E-2</v>
          </cell>
          <cell r="K9" t="str">
            <v>）</v>
          </cell>
          <cell r="L9">
            <v>8</v>
          </cell>
        </row>
        <row r="10">
          <cell r="C10" t="str">
            <v>e</v>
          </cell>
          <cell r="D10" t="str">
            <v>e</v>
          </cell>
          <cell r="E10" t="str">
            <v>：</v>
          </cell>
          <cell r="F10">
            <v>0.375</v>
          </cell>
          <cell r="G10" t="str">
            <v>～</v>
          </cell>
          <cell r="H10">
            <v>0.54166666666666663</v>
          </cell>
          <cell r="I10" t="str">
            <v>（</v>
          </cell>
          <cell r="J10">
            <v>0</v>
          </cell>
          <cell r="K10" t="str">
            <v>）</v>
          </cell>
          <cell r="L10">
            <v>3.9999999999999991</v>
          </cell>
        </row>
        <row r="11">
          <cell r="C11" t="str">
            <v>f</v>
          </cell>
          <cell r="D11" t="str">
            <v>f</v>
          </cell>
          <cell r="E11" t="str">
            <v>：</v>
          </cell>
          <cell r="F11">
            <v>0.54166666666666663</v>
          </cell>
          <cell r="G11" t="str">
            <v>～</v>
          </cell>
          <cell r="H11">
            <v>0.77083333333333337</v>
          </cell>
          <cell r="I11" t="str">
            <v>（</v>
          </cell>
          <cell r="J11">
            <v>0</v>
          </cell>
          <cell r="K11" t="str">
            <v>）</v>
          </cell>
          <cell r="L11">
            <v>5.5000000000000018</v>
          </cell>
        </row>
        <row r="12">
          <cell r="C12" t="str">
            <v>g</v>
          </cell>
          <cell r="D12" t="str">
            <v>g</v>
          </cell>
          <cell r="E12" t="str">
            <v>：</v>
          </cell>
          <cell r="F12">
            <v>0.58333333333333337</v>
          </cell>
          <cell r="G12" t="str">
            <v>～</v>
          </cell>
          <cell r="H12">
            <v>0.83333333333333337</v>
          </cell>
          <cell r="I12" t="str">
            <v>（</v>
          </cell>
          <cell r="J12">
            <v>0</v>
          </cell>
          <cell r="K12" t="str">
            <v>）</v>
          </cell>
          <cell r="L12">
            <v>6</v>
          </cell>
        </row>
        <row r="13">
          <cell r="C13" t="str">
            <v>h</v>
          </cell>
          <cell r="D13" t="str">
            <v>h</v>
          </cell>
          <cell r="E13" t="str">
            <v>：</v>
          </cell>
          <cell r="F13">
            <v>0.66666666666666663</v>
          </cell>
          <cell r="G13" t="str">
            <v>～</v>
          </cell>
          <cell r="H13">
            <v>0</v>
          </cell>
          <cell r="I13" t="str">
            <v>（</v>
          </cell>
          <cell r="J13">
            <v>2.0833333333333332E-2</v>
          </cell>
          <cell r="K13" t="str">
            <v>）</v>
          </cell>
          <cell r="L13">
            <v>7.5000000000000018</v>
          </cell>
        </row>
        <row r="14">
          <cell r="C14" t="str">
            <v>i</v>
          </cell>
          <cell r="D14" t="str">
            <v>i</v>
          </cell>
          <cell r="E14" t="str">
            <v>：</v>
          </cell>
          <cell r="F14">
            <v>0</v>
          </cell>
          <cell r="G14" t="str">
            <v>～</v>
          </cell>
          <cell r="H14">
            <v>0.375</v>
          </cell>
          <cell r="I14" t="str">
            <v>（</v>
          </cell>
          <cell r="J14">
            <v>2.0833333333333332E-2</v>
          </cell>
          <cell r="K14" t="str">
            <v>）</v>
          </cell>
          <cell r="L14">
            <v>8.5</v>
          </cell>
        </row>
        <row r="15">
          <cell r="C15" t="str">
            <v>j</v>
          </cell>
          <cell r="D15" t="str">
            <v>j</v>
          </cell>
          <cell r="E15" t="str">
            <v>：</v>
          </cell>
          <cell r="F15"/>
          <cell r="G15" t="str">
            <v>～</v>
          </cell>
          <cell r="H15"/>
          <cell r="I15" t="str">
            <v>（</v>
          </cell>
          <cell r="J15">
            <v>0</v>
          </cell>
          <cell r="K15" t="str">
            <v>）</v>
          </cell>
          <cell r="L15" t="str">
            <v/>
          </cell>
        </row>
        <row r="16">
          <cell r="C16" t="str">
            <v>k</v>
          </cell>
          <cell r="D16" t="str">
            <v>k</v>
          </cell>
          <cell r="E16" t="str">
            <v>：</v>
          </cell>
          <cell r="F16"/>
          <cell r="G16" t="str">
            <v>～</v>
          </cell>
          <cell r="H16"/>
          <cell r="I16" t="str">
            <v>（</v>
          </cell>
          <cell r="J16">
            <v>0</v>
          </cell>
          <cell r="K16" t="str">
            <v>）</v>
          </cell>
          <cell r="L16" t="str">
            <v/>
          </cell>
        </row>
        <row r="17">
          <cell r="C17" t="str">
            <v>l</v>
          </cell>
          <cell r="D17" t="str">
            <v>l</v>
          </cell>
          <cell r="E17" t="str">
            <v>：</v>
          </cell>
          <cell r="F17"/>
          <cell r="G17" t="str">
            <v>～</v>
          </cell>
          <cell r="H17"/>
          <cell r="I17" t="str">
            <v>（</v>
          </cell>
          <cell r="J17">
            <v>0</v>
          </cell>
          <cell r="K17" t="str">
            <v>）</v>
          </cell>
          <cell r="L17" t="str">
            <v/>
          </cell>
        </row>
        <row r="18">
          <cell r="C18" t="str">
            <v>m</v>
          </cell>
          <cell r="D18" t="str">
            <v>m</v>
          </cell>
          <cell r="E18" t="str">
            <v>：</v>
          </cell>
          <cell r="F18"/>
          <cell r="G18" t="str">
            <v>～</v>
          </cell>
          <cell r="H18"/>
          <cell r="I18" t="str">
            <v>（</v>
          </cell>
          <cell r="J18">
            <v>0</v>
          </cell>
          <cell r="K18" t="str">
            <v>）</v>
          </cell>
          <cell r="L18" t="str">
            <v/>
          </cell>
        </row>
        <row r="19">
          <cell r="C19" t="str">
            <v>n</v>
          </cell>
          <cell r="D19" t="str">
            <v>n</v>
          </cell>
          <cell r="E19" t="str">
            <v>：</v>
          </cell>
          <cell r="F19"/>
          <cell r="G19" t="str">
            <v>～</v>
          </cell>
          <cell r="H19"/>
          <cell r="I19" t="str">
            <v>（</v>
          </cell>
          <cell r="J19">
            <v>0</v>
          </cell>
          <cell r="K19" t="str">
            <v>）</v>
          </cell>
          <cell r="L19" t="str">
            <v/>
          </cell>
        </row>
        <row r="20">
          <cell r="C20" t="str">
            <v>o</v>
          </cell>
          <cell r="D20" t="str">
            <v>o</v>
          </cell>
          <cell r="E20" t="str">
            <v>：</v>
          </cell>
          <cell r="F20"/>
          <cell r="G20" t="str">
            <v>～</v>
          </cell>
          <cell r="H20"/>
          <cell r="I20" t="str">
            <v>（</v>
          </cell>
          <cell r="J20">
            <v>0</v>
          </cell>
          <cell r="K20" t="str">
            <v>）</v>
          </cell>
          <cell r="L20" t="str">
            <v/>
          </cell>
        </row>
        <row r="21">
          <cell r="C21" t="str">
            <v>p</v>
          </cell>
          <cell r="D21" t="str">
            <v>p</v>
          </cell>
          <cell r="E21" t="str">
            <v>：</v>
          </cell>
          <cell r="F21"/>
          <cell r="G21" t="str">
            <v>～</v>
          </cell>
          <cell r="H21"/>
          <cell r="I21" t="str">
            <v>（</v>
          </cell>
          <cell r="J21">
            <v>0</v>
          </cell>
          <cell r="K21" t="str">
            <v>）</v>
          </cell>
          <cell r="L21" t="str">
            <v/>
          </cell>
        </row>
        <row r="22">
          <cell r="C22" t="str">
            <v>q</v>
          </cell>
          <cell r="D22" t="str">
            <v>q</v>
          </cell>
          <cell r="E22" t="str">
            <v>：</v>
          </cell>
          <cell r="F22"/>
          <cell r="G22" t="str">
            <v>～</v>
          </cell>
          <cell r="H22"/>
          <cell r="I22" t="str">
            <v>（</v>
          </cell>
          <cell r="J22">
            <v>0</v>
          </cell>
          <cell r="K22" t="str">
            <v>）</v>
          </cell>
          <cell r="L22" t="str">
            <v/>
          </cell>
        </row>
        <row r="23">
          <cell r="C23" t="str">
            <v>r</v>
          </cell>
          <cell r="D23" t="str">
            <v>r</v>
          </cell>
          <cell r="E23" t="str">
            <v>：</v>
          </cell>
          <cell r="F23"/>
          <cell r="G23" t="str">
            <v>～</v>
          </cell>
          <cell r="H23"/>
          <cell r="I23" t="str">
            <v>（</v>
          </cell>
          <cell r="J23"/>
          <cell r="K23" t="str">
            <v>）</v>
          </cell>
          <cell r="L23">
            <v>1</v>
          </cell>
        </row>
        <row r="24">
          <cell r="C24" t="str">
            <v>s</v>
          </cell>
          <cell r="D24" t="str">
            <v>s</v>
          </cell>
          <cell r="E24" t="str">
            <v>：</v>
          </cell>
          <cell r="F24"/>
          <cell r="G24" t="str">
            <v>～</v>
          </cell>
          <cell r="H24"/>
          <cell r="I24" t="str">
            <v>（</v>
          </cell>
          <cell r="J24"/>
          <cell r="K24" t="str">
            <v>）</v>
          </cell>
          <cell r="L24">
            <v>2</v>
          </cell>
        </row>
        <row r="25">
          <cell r="C25" t="str">
            <v>t</v>
          </cell>
          <cell r="D25" t="str">
            <v>t</v>
          </cell>
          <cell r="E25" t="str">
            <v>：</v>
          </cell>
          <cell r="F25"/>
          <cell r="G25" t="str">
            <v>～</v>
          </cell>
          <cell r="H25"/>
          <cell r="I25" t="str">
            <v>（</v>
          </cell>
          <cell r="J25"/>
          <cell r="K25" t="str">
            <v>）</v>
          </cell>
          <cell r="L25">
            <v>3</v>
          </cell>
        </row>
        <row r="26">
          <cell r="C26" t="str">
            <v>u</v>
          </cell>
          <cell r="D26" t="str">
            <v>u</v>
          </cell>
          <cell r="E26" t="str">
            <v>：</v>
          </cell>
          <cell r="F26"/>
          <cell r="G26" t="str">
            <v>～</v>
          </cell>
          <cell r="H26"/>
          <cell r="I26" t="str">
            <v>（</v>
          </cell>
          <cell r="J26"/>
          <cell r="K26" t="str">
            <v>）</v>
          </cell>
          <cell r="L26">
            <v>4</v>
          </cell>
        </row>
        <row r="27">
          <cell r="C27" t="str">
            <v>v</v>
          </cell>
          <cell r="D27" t="str">
            <v>v</v>
          </cell>
          <cell r="E27" t="str">
            <v>：</v>
          </cell>
          <cell r="F27"/>
          <cell r="G27" t="str">
            <v>～</v>
          </cell>
          <cell r="H27"/>
          <cell r="I27" t="str">
            <v>（</v>
          </cell>
          <cell r="J27"/>
          <cell r="K27" t="str">
            <v>）</v>
          </cell>
          <cell r="L27">
            <v>5</v>
          </cell>
        </row>
        <row r="28">
          <cell r="C28" t="str">
            <v>w</v>
          </cell>
          <cell r="D28" t="str">
            <v>w</v>
          </cell>
          <cell r="E28" t="str">
            <v>：</v>
          </cell>
          <cell r="F28"/>
          <cell r="G28" t="str">
            <v>～</v>
          </cell>
          <cell r="H28"/>
          <cell r="I28" t="str">
            <v>（</v>
          </cell>
          <cell r="J28"/>
          <cell r="K28" t="str">
            <v>）</v>
          </cell>
          <cell r="L28">
            <v>6</v>
          </cell>
        </row>
        <row r="29">
          <cell r="C29" t="str">
            <v>x</v>
          </cell>
          <cell r="D29" t="str">
            <v>x</v>
          </cell>
          <cell r="E29" t="str">
            <v>：</v>
          </cell>
          <cell r="F29"/>
          <cell r="G29" t="str">
            <v>～</v>
          </cell>
          <cell r="H29"/>
          <cell r="I29" t="str">
            <v>（</v>
          </cell>
          <cell r="J29"/>
          <cell r="K29" t="str">
            <v>）</v>
          </cell>
          <cell r="L29">
            <v>7</v>
          </cell>
        </row>
        <row r="30">
          <cell r="C30" t="str">
            <v>y</v>
          </cell>
          <cell r="D30" t="str">
            <v>y</v>
          </cell>
          <cell r="E30" t="str">
            <v>：</v>
          </cell>
          <cell r="F30"/>
          <cell r="G30" t="str">
            <v>～</v>
          </cell>
          <cell r="H30"/>
          <cell r="I30" t="str">
            <v>（</v>
          </cell>
          <cell r="J30"/>
          <cell r="K30" t="str">
            <v>）</v>
          </cell>
          <cell r="L30">
            <v>8</v>
          </cell>
        </row>
        <row r="31">
          <cell r="C31" t="str">
            <v>z</v>
          </cell>
          <cell r="D31" t="str">
            <v>z</v>
          </cell>
          <cell r="E31" t="str">
            <v>：</v>
          </cell>
          <cell r="F31"/>
          <cell r="G31" t="str">
            <v>～</v>
          </cell>
          <cell r="H31"/>
          <cell r="I31" t="str">
            <v>（</v>
          </cell>
          <cell r="J31"/>
          <cell r="K31" t="str">
            <v>）</v>
          </cell>
          <cell r="L31">
            <v>1</v>
          </cell>
        </row>
        <row r="32">
          <cell r="C32" t="str">
            <v>x</v>
          </cell>
          <cell r="D32" t="str">
            <v>x</v>
          </cell>
          <cell r="E32" t="str">
            <v>：</v>
          </cell>
          <cell r="F32"/>
          <cell r="G32" t="str">
            <v>～</v>
          </cell>
          <cell r="H32"/>
          <cell r="I32" t="str">
            <v>（</v>
          </cell>
          <cell r="J32"/>
          <cell r="K32" t="str">
            <v>）</v>
          </cell>
          <cell r="L32">
            <v>2</v>
          </cell>
        </row>
        <row r="33">
          <cell r="C33" t="str">
            <v>aa</v>
          </cell>
          <cell r="D33" t="str">
            <v>aa</v>
          </cell>
          <cell r="E33" t="str">
            <v>：</v>
          </cell>
          <cell r="F33"/>
          <cell r="G33" t="str">
            <v>～</v>
          </cell>
          <cell r="H33"/>
          <cell r="I33" t="str">
            <v>（</v>
          </cell>
          <cell r="J33"/>
          <cell r="K33" t="str">
            <v>）</v>
          </cell>
          <cell r="L33">
            <v>3</v>
          </cell>
        </row>
        <row r="34">
          <cell r="C34" t="str">
            <v>ab</v>
          </cell>
          <cell r="D34" t="str">
            <v>ab</v>
          </cell>
          <cell r="E34" t="str">
            <v>：</v>
          </cell>
          <cell r="F34"/>
          <cell r="G34" t="str">
            <v>～</v>
          </cell>
          <cell r="H34"/>
          <cell r="I34" t="str">
            <v>（</v>
          </cell>
          <cell r="J34"/>
          <cell r="K34" t="str">
            <v>）</v>
          </cell>
          <cell r="L34">
            <v>4</v>
          </cell>
        </row>
        <row r="35">
          <cell r="C35" t="str">
            <v>ac</v>
          </cell>
          <cell r="D35" t="str">
            <v>ac</v>
          </cell>
          <cell r="E35" t="str">
            <v>：</v>
          </cell>
          <cell r="F35"/>
          <cell r="G35" t="str">
            <v>～</v>
          </cell>
          <cell r="H35"/>
          <cell r="I35" t="str">
            <v>（</v>
          </cell>
          <cell r="J35"/>
          <cell r="K35" t="str">
            <v>）</v>
          </cell>
          <cell r="L35">
            <v>5</v>
          </cell>
        </row>
        <row r="36">
          <cell r="C36" t="str">
            <v>ad</v>
          </cell>
          <cell r="D36" t="str">
            <v>ad</v>
          </cell>
          <cell r="E36" t="str">
            <v>：</v>
          </cell>
          <cell r="F36"/>
          <cell r="G36" t="str">
            <v>～</v>
          </cell>
          <cell r="H36"/>
          <cell r="I36" t="str">
            <v>（</v>
          </cell>
          <cell r="J36"/>
          <cell r="K36" t="str">
            <v>）</v>
          </cell>
          <cell r="L36">
            <v>6</v>
          </cell>
        </row>
        <row r="37">
          <cell r="C37" t="str">
            <v>ae</v>
          </cell>
          <cell r="D37" t="str">
            <v>ae</v>
          </cell>
          <cell r="E37" t="str">
            <v>：</v>
          </cell>
          <cell r="F37"/>
          <cell r="G37" t="str">
            <v>～</v>
          </cell>
          <cell r="H37"/>
          <cell r="I37" t="str">
            <v>（</v>
          </cell>
          <cell r="J37"/>
          <cell r="K37" t="str">
            <v>）</v>
          </cell>
          <cell r="L37">
            <v>7</v>
          </cell>
        </row>
        <row r="38">
          <cell r="C38" t="str">
            <v>af</v>
          </cell>
          <cell r="D38" t="str">
            <v>af</v>
          </cell>
          <cell r="E38" t="str">
            <v>：</v>
          </cell>
          <cell r="F38"/>
          <cell r="G38" t="str">
            <v>～</v>
          </cell>
          <cell r="H38"/>
          <cell r="I38" t="str">
            <v>（</v>
          </cell>
          <cell r="J38"/>
          <cell r="K38" t="str">
            <v>）</v>
          </cell>
          <cell r="L38">
            <v>8</v>
          </cell>
        </row>
        <row r="39">
          <cell r="C39" t="str">
            <v>ag</v>
          </cell>
          <cell r="D39"/>
          <cell r="E39" t="str">
            <v>：</v>
          </cell>
          <cell r="F39">
            <v>0.29166666666666669</v>
          </cell>
          <cell r="G39" t="str">
            <v>～</v>
          </cell>
          <cell r="H39">
            <v>0.39583333333333331</v>
          </cell>
          <cell r="I39" t="str">
            <v>（</v>
          </cell>
          <cell r="J39">
            <v>0</v>
          </cell>
          <cell r="K39" t="str">
            <v>）</v>
          </cell>
          <cell r="L39">
            <v>2.4999999999999991</v>
          </cell>
        </row>
        <row r="40">
          <cell r="C40" t="str">
            <v>-</v>
          </cell>
          <cell r="D40"/>
          <cell r="E40" t="str">
            <v>：</v>
          </cell>
          <cell r="F40">
            <v>0.6875</v>
          </cell>
          <cell r="G40" t="str">
            <v>～</v>
          </cell>
          <cell r="H40">
            <v>0.83333333333333337</v>
          </cell>
          <cell r="I40" t="str">
            <v>（</v>
          </cell>
          <cell r="J40">
            <v>0</v>
          </cell>
          <cell r="K40" t="str">
            <v>）</v>
          </cell>
          <cell r="L40">
            <v>3.5000000000000009</v>
          </cell>
        </row>
        <row r="41">
          <cell r="C41" t="str">
            <v>-</v>
          </cell>
          <cell r="D41" t="str">
            <v>ag</v>
          </cell>
          <cell r="E41" t="str">
            <v>：</v>
          </cell>
          <cell r="F41" t="str">
            <v>-</v>
          </cell>
          <cell r="G41" t="str">
            <v>～</v>
          </cell>
          <cell r="H41" t="str">
            <v>-</v>
          </cell>
          <cell r="I41" t="str">
            <v>（</v>
          </cell>
          <cell r="J41" t="str">
            <v>-</v>
          </cell>
          <cell r="K41" t="str">
            <v>）</v>
          </cell>
          <cell r="L41">
            <v>6</v>
          </cell>
        </row>
        <row r="42">
          <cell r="C42" t="str">
            <v>ah</v>
          </cell>
          <cell r="D42"/>
          <cell r="E42" t="str">
            <v>：</v>
          </cell>
          <cell r="F42"/>
          <cell r="G42" t="str">
            <v>～</v>
          </cell>
          <cell r="H42"/>
          <cell r="I42" t="str">
            <v>（</v>
          </cell>
          <cell r="J42">
            <v>0</v>
          </cell>
          <cell r="K42" t="str">
            <v>）</v>
          </cell>
          <cell r="L42" t="str">
            <v/>
          </cell>
        </row>
        <row r="43">
          <cell r="C43" t="str">
            <v>-</v>
          </cell>
          <cell r="D43"/>
          <cell r="E43" t="str">
            <v>：</v>
          </cell>
          <cell r="F43"/>
          <cell r="G43" t="str">
            <v>～</v>
          </cell>
          <cell r="H43"/>
          <cell r="I43" t="str">
            <v>（</v>
          </cell>
          <cell r="J43">
            <v>0</v>
          </cell>
          <cell r="K43" t="str">
            <v>）</v>
          </cell>
          <cell r="L43" t="str">
            <v/>
          </cell>
        </row>
        <row r="44">
          <cell r="C44" t="str">
            <v>-</v>
          </cell>
          <cell r="D44" t="str">
            <v>ah</v>
          </cell>
          <cell r="E44" t="str">
            <v>：</v>
          </cell>
          <cell r="F44" t="str">
            <v>-</v>
          </cell>
          <cell r="G44" t="str">
            <v>～</v>
          </cell>
          <cell r="H44" t="str">
            <v>-</v>
          </cell>
          <cell r="I44" t="str">
            <v>（</v>
          </cell>
          <cell r="J44" t="str">
            <v>-</v>
          </cell>
          <cell r="K44" t="str">
            <v>）</v>
          </cell>
          <cell r="L44" t="str">
            <v/>
          </cell>
        </row>
        <row r="45">
          <cell r="C45" t="str">
            <v>ai</v>
          </cell>
          <cell r="D45"/>
          <cell r="E45" t="str">
            <v>：</v>
          </cell>
          <cell r="F45"/>
          <cell r="G45" t="str">
            <v>～</v>
          </cell>
          <cell r="H45"/>
          <cell r="I45" t="str">
            <v>（</v>
          </cell>
          <cell r="J45">
            <v>0</v>
          </cell>
          <cell r="K45" t="str">
            <v>）</v>
          </cell>
          <cell r="L45" t="str">
            <v/>
          </cell>
        </row>
        <row r="46">
          <cell r="C46" t="str">
            <v>-</v>
          </cell>
          <cell r="D46"/>
          <cell r="E46" t="str">
            <v>：</v>
          </cell>
          <cell r="F46"/>
          <cell r="G46" t="str">
            <v>～</v>
          </cell>
          <cell r="H46"/>
          <cell r="I46" t="str">
            <v>（</v>
          </cell>
          <cell r="J46">
            <v>0</v>
          </cell>
          <cell r="K46" t="str">
            <v>）</v>
          </cell>
          <cell r="L46" t="str">
            <v/>
          </cell>
        </row>
        <row r="47">
          <cell r="C47" t="str">
            <v>-</v>
          </cell>
          <cell r="D47" t="str">
            <v>ai</v>
          </cell>
          <cell r="E47" t="str">
            <v>：</v>
          </cell>
          <cell r="F47" t="str">
            <v>-</v>
          </cell>
          <cell r="G47" t="str">
            <v>～</v>
          </cell>
          <cell r="H47" t="str">
            <v>-</v>
          </cell>
          <cell r="I47" t="str">
            <v>（</v>
          </cell>
          <cell r="J47" t="str">
            <v>-</v>
          </cell>
          <cell r="K47" t="str">
            <v>）</v>
          </cell>
          <cell r="L47" t="str">
            <v/>
          </cell>
        </row>
      </sheetData>
      <sheetData sheetId="5"/>
      <sheetData sheetId="6"/>
      <sheetData sheetId="7">
        <row r="21">
          <cell r="C21" t="str">
            <v>管理者</v>
          </cell>
          <cell r="D21" t="str">
            <v>医師</v>
          </cell>
          <cell r="E21" t="str">
            <v>生活相談員</v>
          </cell>
          <cell r="F21" t="str">
            <v>看護職員</v>
          </cell>
          <cell r="G21" t="str">
            <v>介護職員</v>
          </cell>
          <cell r="H21" t="str">
            <v>栄養士</v>
          </cell>
          <cell r="I21" t="str">
            <v>機能訓練指導員</v>
          </cell>
          <cell r="J21" t="str">
            <v>介護支援専門員</v>
          </cell>
          <cell r="K21" t="str">
            <v>ー</v>
          </cell>
          <cell r="L21"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3"/>
  <sheetViews>
    <sheetView tabSelected="1" zoomScaleNormal="100" workbookViewId="0">
      <selection activeCell="B3" sqref="B3"/>
    </sheetView>
  </sheetViews>
  <sheetFormatPr defaultColWidth="9" defaultRowHeight="13.5" x14ac:dyDescent="0.15"/>
  <cols>
    <col min="1" max="2" width="3.625" style="437" customWidth="1"/>
    <col min="3" max="3" width="33.375" style="437" customWidth="1"/>
    <col min="4" max="5" width="8.875" style="437" customWidth="1"/>
    <col min="6" max="6" width="19.25" style="437" customWidth="1"/>
    <col min="7" max="8" width="10.625" style="437" customWidth="1"/>
    <col min="9" max="9" width="9" style="437" customWidth="1"/>
    <col min="10" max="16384" width="9" style="437"/>
  </cols>
  <sheetData>
    <row r="1" spans="1:20" ht="9" customHeight="1" x14ac:dyDescent="0.15"/>
    <row r="2" spans="1:20" ht="22.5" customHeight="1" x14ac:dyDescent="0.15">
      <c r="D2" s="418"/>
      <c r="E2" s="418"/>
      <c r="F2" s="418"/>
      <c r="G2" s="418"/>
      <c r="H2" s="418"/>
    </row>
    <row r="3" spans="1:20" ht="13.5" customHeight="1" x14ac:dyDescent="0.15"/>
    <row r="4" spans="1:20" ht="14.25" x14ac:dyDescent="0.15">
      <c r="A4" s="733" t="s">
        <v>652</v>
      </c>
      <c r="B4" s="733"/>
      <c r="C4" s="733"/>
      <c r="D4" s="733"/>
      <c r="E4" s="733"/>
      <c r="F4" s="733"/>
      <c r="G4" s="733"/>
      <c r="H4" s="733"/>
    </row>
    <row r="5" spans="1:20" x14ac:dyDescent="0.15">
      <c r="A5" s="438"/>
      <c r="B5" s="438"/>
      <c r="C5" s="438"/>
      <c r="D5" s="438"/>
      <c r="E5" s="438"/>
      <c r="F5" s="438"/>
      <c r="G5" s="438"/>
      <c r="H5" s="438"/>
    </row>
    <row r="6" spans="1:20" ht="18" customHeight="1" x14ac:dyDescent="0.15">
      <c r="A6" s="734" t="s">
        <v>644</v>
      </c>
      <c r="B6" s="734"/>
      <c r="C6" s="439"/>
      <c r="D6" s="438"/>
      <c r="E6" s="419" t="s">
        <v>645</v>
      </c>
      <c r="F6" s="735"/>
      <c r="G6" s="735"/>
      <c r="H6" s="735"/>
    </row>
    <row r="7" spans="1:20" x14ac:dyDescent="0.15">
      <c r="A7" s="420"/>
      <c r="B7" s="420"/>
      <c r="C7" s="420"/>
      <c r="D7" s="420"/>
      <c r="E7" s="420"/>
      <c r="F7" s="420"/>
      <c r="G7" s="420"/>
      <c r="H7" s="420"/>
      <c r="I7" s="420"/>
      <c r="J7" s="420"/>
      <c r="K7" s="420"/>
      <c r="L7" s="420"/>
      <c r="M7" s="420"/>
      <c r="N7" s="420"/>
      <c r="O7" s="420"/>
      <c r="P7" s="420"/>
      <c r="Q7" s="420"/>
      <c r="R7" s="420"/>
      <c r="S7" s="420"/>
      <c r="T7" s="420"/>
    </row>
    <row r="8" spans="1:20" x14ac:dyDescent="0.15">
      <c r="A8" s="421" t="s">
        <v>718</v>
      </c>
      <c r="B8" s="420"/>
      <c r="C8" s="420"/>
      <c r="D8" s="420"/>
      <c r="E8" s="420"/>
      <c r="F8" s="420"/>
      <c r="G8" s="420"/>
      <c r="H8" s="420"/>
      <c r="I8" s="420"/>
      <c r="J8" s="420"/>
      <c r="K8" s="420"/>
      <c r="L8" s="420"/>
      <c r="M8" s="420"/>
      <c r="N8" s="420"/>
      <c r="O8" s="420"/>
      <c r="P8" s="420"/>
      <c r="Q8" s="420"/>
      <c r="R8" s="420"/>
      <c r="S8" s="420"/>
      <c r="T8" s="420"/>
    </row>
    <row r="9" spans="1:20" ht="12.75" customHeight="1" x14ac:dyDescent="0.15">
      <c r="A9" s="421" t="s">
        <v>646</v>
      </c>
      <c r="B9" s="420"/>
      <c r="C9" s="420"/>
      <c r="D9" s="420"/>
      <c r="E9" s="420"/>
      <c r="F9" s="420"/>
      <c r="G9" s="422"/>
      <c r="H9" s="422"/>
      <c r="I9" s="420"/>
      <c r="J9" s="420"/>
      <c r="K9" s="420"/>
      <c r="L9" s="420"/>
      <c r="M9" s="420"/>
      <c r="N9" s="420"/>
      <c r="O9" s="420"/>
      <c r="P9" s="420"/>
      <c r="Q9" s="420"/>
      <c r="R9" s="420"/>
      <c r="S9" s="420"/>
      <c r="T9" s="420"/>
    </row>
    <row r="10" spans="1:20" ht="13.5" customHeight="1" x14ac:dyDescent="0.15">
      <c r="A10" s="736" t="s">
        <v>653</v>
      </c>
      <c r="B10" s="736"/>
      <c r="C10" s="736"/>
      <c r="D10" s="736"/>
      <c r="E10" s="736"/>
      <c r="F10" s="736"/>
      <c r="G10" s="736"/>
      <c r="H10" s="736"/>
      <c r="I10" s="420"/>
      <c r="J10" s="420"/>
      <c r="K10" s="420"/>
      <c r="L10" s="420"/>
      <c r="M10" s="420"/>
      <c r="N10" s="420"/>
      <c r="O10" s="420"/>
      <c r="P10" s="420"/>
      <c r="Q10" s="420"/>
      <c r="R10" s="420"/>
      <c r="S10" s="420"/>
      <c r="T10" s="420"/>
    </row>
    <row r="11" spans="1:20" ht="12.75" customHeight="1" x14ac:dyDescent="0.15">
      <c r="A11" s="440" t="s">
        <v>654</v>
      </c>
      <c r="B11" s="441"/>
      <c r="C11" s="441"/>
      <c r="D11" s="441"/>
      <c r="E11" s="441"/>
      <c r="F11" s="442"/>
      <c r="G11" s="737" t="s">
        <v>650</v>
      </c>
      <c r="H11" s="737"/>
      <c r="I11" s="420"/>
      <c r="J11" s="420"/>
      <c r="K11" s="420"/>
      <c r="L11" s="420"/>
      <c r="M11" s="420"/>
      <c r="N11" s="420"/>
      <c r="O11" s="420"/>
      <c r="P11" s="420"/>
      <c r="Q11" s="420"/>
      <c r="R11" s="420"/>
      <c r="S11" s="420"/>
      <c r="T11" s="420"/>
    </row>
    <row r="12" spans="1:20" ht="12.75" customHeight="1" thickBot="1" x14ac:dyDescent="0.2">
      <c r="A12" s="440" t="s">
        <v>731</v>
      </c>
      <c r="B12" s="441"/>
      <c r="C12" s="441"/>
      <c r="D12" s="441"/>
      <c r="E12" s="441"/>
      <c r="F12" s="442"/>
      <c r="G12" s="737"/>
      <c r="H12" s="737"/>
      <c r="I12" s="420"/>
      <c r="J12" s="420"/>
      <c r="K12" s="420"/>
      <c r="L12" s="420"/>
      <c r="M12" s="420"/>
      <c r="N12" s="420"/>
      <c r="O12" s="420"/>
      <c r="P12" s="420"/>
      <c r="Q12" s="420"/>
      <c r="R12" s="420"/>
      <c r="S12" s="420"/>
      <c r="T12" s="420"/>
    </row>
    <row r="13" spans="1:20" ht="27" customHeight="1" x14ac:dyDescent="0.15">
      <c r="A13" s="423" t="s">
        <v>647</v>
      </c>
      <c r="B13" s="424"/>
      <c r="C13" s="424"/>
      <c r="D13" s="424"/>
      <c r="E13" s="424"/>
      <c r="F13" s="424"/>
      <c r="G13" s="474" t="s">
        <v>668</v>
      </c>
      <c r="H13" s="425" t="s">
        <v>755</v>
      </c>
      <c r="I13" s="420"/>
      <c r="J13" s="420"/>
      <c r="K13" s="420"/>
      <c r="L13" s="420"/>
      <c r="M13" s="420"/>
      <c r="N13" s="420"/>
      <c r="O13" s="420"/>
      <c r="P13" s="420"/>
      <c r="Q13" s="420"/>
      <c r="R13" s="420"/>
      <c r="S13" s="420"/>
      <c r="T13" s="420"/>
    </row>
    <row r="14" spans="1:20" ht="24" customHeight="1" x14ac:dyDescent="0.15">
      <c r="A14" s="443"/>
      <c r="B14" s="426">
        <v>1</v>
      </c>
      <c r="C14" s="427" t="s">
        <v>648</v>
      </c>
      <c r="D14" s="428"/>
      <c r="E14" s="428"/>
      <c r="F14" s="428"/>
      <c r="G14" s="429"/>
      <c r="H14" s="430"/>
      <c r="I14" s="420"/>
      <c r="J14" s="420"/>
      <c r="K14" s="420"/>
      <c r="L14" s="420"/>
      <c r="M14" s="420"/>
      <c r="N14" s="420"/>
      <c r="O14" s="420"/>
      <c r="P14" s="420"/>
      <c r="Q14" s="420"/>
      <c r="R14" s="420"/>
      <c r="S14" s="420"/>
      <c r="T14" s="420"/>
    </row>
    <row r="15" spans="1:20" ht="24" customHeight="1" x14ac:dyDescent="0.15">
      <c r="A15" s="444"/>
      <c r="B15" s="426">
        <v>2</v>
      </c>
      <c r="C15" s="427" t="s">
        <v>747</v>
      </c>
      <c r="D15" s="428"/>
      <c r="E15" s="428"/>
      <c r="F15" s="428"/>
      <c r="G15" s="429"/>
      <c r="H15" s="430"/>
      <c r="I15" s="420"/>
      <c r="J15" s="420"/>
      <c r="K15" s="420"/>
      <c r="L15" s="420"/>
      <c r="M15" s="420"/>
      <c r="N15" s="420"/>
      <c r="O15" s="420"/>
      <c r="P15" s="420"/>
      <c r="Q15" s="420"/>
      <c r="R15" s="420"/>
      <c r="S15" s="420"/>
      <c r="T15" s="420"/>
    </row>
    <row r="16" spans="1:20" ht="24" customHeight="1" x14ac:dyDescent="0.15">
      <c r="A16" s="445"/>
      <c r="B16" s="426">
        <v>3</v>
      </c>
      <c r="C16" s="427" t="s">
        <v>890</v>
      </c>
      <c r="D16" s="428"/>
      <c r="E16" s="428"/>
      <c r="F16" s="428"/>
      <c r="G16" s="429"/>
      <c r="H16" s="430"/>
      <c r="I16" s="420"/>
      <c r="J16" s="420"/>
      <c r="K16" s="420"/>
      <c r="L16" s="420"/>
      <c r="M16" s="420"/>
      <c r="N16" s="420"/>
      <c r="O16" s="420"/>
      <c r="P16" s="420"/>
      <c r="Q16" s="420"/>
      <c r="R16" s="420"/>
      <c r="S16" s="420"/>
      <c r="T16" s="420"/>
    </row>
    <row r="17" spans="1:20" ht="26.25" customHeight="1" x14ac:dyDescent="0.15">
      <c r="A17" s="423" t="s">
        <v>750</v>
      </c>
      <c r="B17" s="424"/>
      <c r="C17" s="424"/>
      <c r="D17" s="424"/>
      <c r="E17" s="424"/>
      <c r="F17" s="424"/>
      <c r="G17" s="431"/>
      <c r="H17" s="432"/>
      <c r="I17" s="420"/>
      <c r="J17" s="420"/>
      <c r="K17" s="420"/>
      <c r="L17" s="420"/>
      <c r="M17" s="420"/>
      <c r="N17" s="420"/>
      <c r="O17" s="420"/>
      <c r="P17" s="420"/>
      <c r="Q17" s="420"/>
      <c r="R17" s="420"/>
      <c r="S17" s="420"/>
      <c r="T17" s="420"/>
    </row>
    <row r="18" spans="1:20" ht="24" customHeight="1" x14ac:dyDescent="0.15">
      <c r="A18" s="433"/>
      <c r="B18" s="426">
        <v>4</v>
      </c>
      <c r="C18" s="730" t="s">
        <v>748</v>
      </c>
      <c r="D18" s="731"/>
      <c r="E18" s="731"/>
      <c r="F18" s="732"/>
      <c r="G18" s="434"/>
      <c r="H18" s="435"/>
      <c r="I18" s="420"/>
      <c r="J18" s="436"/>
      <c r="K18" s="436"/>
      <c r="L18" s="436"/>
      <c r="M18" s="436"/>
      <c r="N18" s="420"/>
      <c r="O18" s="420"/>
      <c r="P18" s="420"/>
      <c r="Q18" s="420"/>
      <c r="R18" s="420"/>
      <c r="S18" s="420"/>
      <c r="T18" s="420"/>
    </row>
    <row r="19" spans="1:20" ht="24" customHeight="1" x14ac:dyDescent="0.15">
      <c r="A19" s="433"/>
      <c r="B19" s="426">
        <v>5</v>
      </c>
      <c r="C19" s="486" t="s">
        <v>749</v>
      </c>
      <c r="D19" s="486"/>
      <c r="E19" s="486"/>
      <c r="F19" s="486"/>
      <c r="G19" s="434"/>
      <c r="H19" s="435"/>
      <c r="I19" s="420"/>
      <c r="J19" s="436"/>
      <c r="K19" s="436"/>
      <c r="L19" s="436"/>
      <c r="M19" s="436"/>
      <c r="N19" s="420"/>
      <c r="O19" s="420"/>
      <c r="P19" s="420"/>
      <c r="Q19" s="420"/>
      <c r="R19" s="420"/>
      <c r="S19" s="420"/>
      <c r="T19" s="420"/>
    </row>
    <row r="20" spans="1:20" ht="24" hidden="1" customHeight="1" x14ac:dyDescent="0.15">
      <c r="A20" s="433"/>
      <c r="B20" s="426" t="s">
        <v>651</v>
      </c>
      <c r="C20" s="486"/>
      <c r="D20" s="486"/>
      <c r="E20" s="486"/>
      <c r="F20" s="486"/>
      <c r="G20" s="434"/>
      <c r="H20" s="435"/>
      <c r="I20" s="420"/>
      <c r="J20" s="420"/>
      <c r="K20" s="420"/>
      <c r="L20" s="420"/>
      <c r="M20" s="420"/>
      <c r="N20" s="420"/>
      <c r="O20" s="420"/>
      <c r="P20" s="420"/>
      <c r="Q20" s="420"/>
      <c r="R20" s="420"/>
      <c r="S20" s="420"/>
      <c r="T20" s="420"/>
    </row>
    <row r="21" spans="1:20" ht="26.25" customHeight="1" x14ac:dyDescent="0.15">
      <c r="A21" s="423" t="s">
        <v>649</v>
      </c>
      <c r="B21" s="424"/>
      <c r="C21" s="424"/>
      <c r="D21" s="424"/>
      <c r="E21" s="424"/>
      <c r="F21" s="424"/>
      <c r="G21" s="431"/>
      <c r="H21" s="432"/>
      <c r="I21" s="420"/>
      <c r="J21" s="420"/>
      <c r="K21" s="420"/>
      <c r="L21" s="420"/>
      <c r="M21" s="420"/>
      <c r="N21" s="420"/>
      <c r="O21" s="420"/>
      <c r="P21" s="420"/>
      <c r="Q21" s="420"/>
      <c r="R21" s="420"/>
      <c r="S21" s="420"/>
      <c r="T21" s="420"/>
    </row>
    <row r="22" spans="1:20" ht="24" customHeight="1" x14ac:dyDescent="0.15">
      <c r="A22" s="443"/>
      <c r="B22" s="426">
        <v>6</v>
      </c>
      <c r="C22" s="427" t="str">
        <f>CONCATENATE("令和",入力画面!C3,"年度事業報告書")</f>
        <v>令和5年度事業報告書</v>
      </c>
      <c r="D22" s="476"/>
      <c r="E22" s="476"/>
      <c r="F22" s="476"/>
      <c r="G22" s="429"/>
      <c r="H22" s="430"/>
      <c r="I22" s="420"/>
      <c r="J22" s="420"/>
      <c r="K22" s="420"/>
      <c r="L22" s="420"/>
      <c r="M22" s="420"/>
      <c r="N22" s="420"/>
      <c r="O22" s="420"/>
      <c r="P22" s="420"/>
      <c r="Q22" s="420"/>
      <c r="R22" s="420"/>
      <c r="S22" s="420"/>
      <c r="T22" s="420"/>
    </row>
    <row r="23" spans="1:20" ht="24" customHeight="1" thickBot="1" x14ac:dyDescent="0.2">
      <c r="A23" s="445"/>
      <c r="B23" s="426">
        <v>7</v>
      </c>
      <c r="C23" s="427" t="str">
        <f>CONCATENATE("令和",入力画面!C2,"年度事業計画書")</f>
        <v>令和6年度事業計画書</v>
      </c>
      <c r="D23" s="476"/>
      <c r="E23" s="476"/>
      <c r="F23" s="476"/>
      <c r="G23" s="554"/>
      <c r="H23" s="430"/>
      <c r="I23" s="420"/>
      <c r="J23" s="420"/>
      <c r="K23" s="420"/>
      <c r="L23" s="420"/>
      <c r="M23" s="420"/>
      <c r="N23" s="420"/>
      <c r="O23" s="420"/>
      <c r="P23" s="420"/>
      <c r="Q23" s="420"/>
      <c r="R23" s="420"/>
      <c r="S23" s="420"/>
      <c r="T23" s="420"/>
    </row>
    <row r="24" spans="1:20" x14ac:dyDescent="0.15">
      <c r="A24" s="420"/>
      <c r="B24" s="420"/>
      <c r="C24" s="420"/>
      <c r="D24" s="420"/>
      <c r="E24" s="420"/>
      <c r="F24" s="420"/>
      <c r="G24" s="420"/>
      <c r="H24" s="420"/>
      <c r="I24" s="420"/>
      <c r="J24" s="420"/>
      <c r="K24" s="420"/>
      <c r="L24" s="420"/>
      <c r="M24" s="420"/>
      <c r="N24" s="420"/>
      <c r="O24" s="420"/>
      <c r="P24" s="420"/>
      <c r="Q24" s="420"/>
      <c r="R24" s="420"/>
      <c r="S24" s="420"/>
      <c r="T24" s="420"/>
    </row>
    <row r="25" spans="1:20" x14ac:dyDescent="0.15">
      <c r="A25" s="420"/>
      <c r="B25" s="420"/>
      <c r="C25" s="420"/>
      <c r="D25" s="420"/>
      <c r="E25" s="420"/>
      <c r="F25" s="420"/>
      <c r="G25" s="420"/>
      <c r="H25" s="420"/>
      <c r="I25" s="420"/>
      <c r="J25" s="420"/>
      <c r="K25" s="420"/>
      <c r="L25" s="420"/>
      <c r="M25" s="420"/>
      <c r="N25" s="420"/>
      <c r="O25" s="420"/>
      <c r="P25" s="420"/>
      <c r="Q25" s="420"/>
      <c r="R25" s="420"/>
      <c r="S25" s="420"/>
      <c r="T25" s="420"/>
    </row>
    <row r="26" spans="1:20" x14ac:dyDescent="0.15">
      <c r="A26" s="420"/>
      <c r="B26" s="420"/>
      <c r="C26" s="420"/>
      <c r="D26" s="420"/>
      <c r="E26" s="420"/>
      <c r="F26" s="420"/>
      <c r="G26" s="420"/>
      <c r="H26" s="420"/>
      <c r="I26" s="420"/>
      <c r="J26" s="420"/>
      <c r="K26" s="420"/>
      <c r="L26" s="420"/>
      <c r="M26" s="420"/>
      <c r="N26" s="420"/>
      <c r="O26" s="420"/>
      <c r="P26" s="420"/>
      <c r="Q26" s="420"/>
      <c r="R26" s="420"/>
      <c r="S26" s="420"/>
      <c r="T26" s="420"/>
    </row>
    <row r="27" spans="1:20" x14ac:dyDescent="0.15">
      <c r="A27" s="420"/>
      <c r="B27" s="420"/>
      <c r="C27" s="420"/>
      <c r="D27" s="420"/>
      <c r="E27" s="420"/>
      <c r="F27" s="420"/>
      <c r="G27" s="420"/>
      <c r="H27" s="420"/>
      <c r="I27" s="420"/>
      <c r="J27" s="420"/>
      <c r="K27" s="420"/>
      <c r="L27" s="420"/>
      <c r="M27" s="420"/>
      <c r="N27" s="420"/>
      <c r="O27" s="420"/>
      <c r="P27" s="420"/>
      <c r="Q27" s="420"/>
      <c r="R27" s="420"/>
      <c r="S27" s="420"/>
      <c r="T27" s="420"/>
    </row>
    <row r="28" spans="1:20" x14ac:dyDescent="0.15">
      <c r="A28" s="420"/>
      <c r="B28" s="420"/>
      <c r="C28" s="420"/>
      <c r="D28" s="420"/>
      <c r="E28" s="420"/>
      <c r="F28" s="420"/>
      <c r="G28" s="420"/>
      <c r="H28" s="420"/>
      <c r="I28" s="420"/>
      <c r="J28" s="420"/>
      <c r="K28" s="420"/>
      <c r="L28" s="420"/>
      <c r="M28" s="420"/>
      <c r="N28" s="420"/>
      <c r="O28" s="420"/>
      <c r="P28" s="420"/>
      <c r="Q28" s="420"/>
      <c r="R28" s="420"/>
      <c r="S28" s="420"/>
      <c r="T28" s="420"/>
    </row>
    <row r="29" spans="1:20" x14ac:dyDescent="0.15">
      <c r="A29" s="420"/>
      <c r="B29" s="420"/>
      <c r="C29" s="420"/>
      <c r="D29" s="420"/>
      <c r="E29" s="420"/>
      <c r="F29" s="420"/>
      <c r="G29" s="420"/>
      <c r="H29" s="420"/>
      <c r="I29" s="420"/>
      <c r="J29" s="420"/>
      <c r="K29" s="420"/>
      <c r="L29" s="420"/>
      <c r="M29" s="420"/>
      <c r="N29" s="420"/>
      <c r="O29" s="420"/>
      <c r="P29" s="420"/>
      <c r="Q29" s="420"/>
      <c r="R29" s="420"/>
      <c r="S29" s="420"/>
      <c r="T29" s="420"/>
    </row>
    <row r="30" spans="1:20" x14ac:dyDescent="0.15">
      <c r="A30" s="420"/>
      <c r="B30" s="420"/>
      <c r="C30" s="420"/>
      <c r="D30" s="420"/>
      <c r="E30" s="420"/>
      <c r="F30" s="420"/>
      <c r="G30" s="420"/>
      <c r="H30" s="420"/>
      <c r="I30" s="420"/>
      <c r="J30" s="420"/>
      <c r="K30" s="420"/>
      <c r="L30" s="420"/>
      <c r="M30" s="420"/>
      <c r="N30" s="420"/>
      <c r="O30" s="420"/>
      <c r="P30" s="420"/>
      <c r="Q30" s="420"/>
      <c r="R30" s="420"/>
      <c r="S30" s="420"/>
      <c r="T30" s="420"/>
    </row>
    <row r="31" spans="1:20" x14ac:dyDescent="0.15">
      <c r="A31" s="420"/>
      <c r="B31" s="420"/>
      <c r="C31" s="420"/>
      <c r="D31" s="420"/>
      <c r="E31" s="420"/>
      <c r="F31" s="420"/>
      <c r="G31" s="420"/>
      <c r="H31" s="420"/>
      <c r="I31" s="420"/>
      <c r="J31" s="420"/>
      <c r="K31" s="420"/>
      <c r="L31" s="420"/>
      <c r="M31" s="420"/>
      <c r="N31" s="420"/>
      <c r="O31" s="420"/>
      <c r="P31" s="420"/>
      <c r="Q31" s="420"/>
      <c r="R31" s="420"/>
      <c r="S31" s="420"/>
      <c r="T31" s="420"/>
    </row>
    <row r="32" spans="1:20" x14ac:dyDescent="0.15">
      <c r="A32" s="420"/>
      <c r="B32" s="420"/>
      <c r="C32" s="420"/>
      <c r="D32" s="420"/>
      <c r="E32" s="420"/>
      <c r="F32" s="420"/>
      <c r="G32" s="420"/>
      <c r="H32" s="420"/>
      <c r="I32" s="420"/>
      <c r="J32" s="420"/>
      <c r="K32" s="420"/>
      <c r="L32" s="420"/>
      <c r="M32" s="420"/>
      <c r="N32" s="420"/>
      <c r="O32" s="420"/>
      <c r="P32" s="420"/>
      <c r="Q32" s="420"/>
      <c r="R32" s="420"/>
      <c r="S32" s="420"/>
      <c r="T32" s="420"/>
    </row>
    <row r="33" spans="1:20" x14ac:dyDescent="0.15">
      <c r="A33" s="420"/>
      <c r="B33" s="420"/>
      <c r="C33" s="420"/>
      <c r="D33" s="420"/>
      <c r="E33" s="420"/>
      <c r="F33" s="420"/>
      <c r="G33" s="420"/>
      <c r="H33" s="420"/>
      <c r="I33" s="420"/>
      <c r="J33" s="420"/>
      <c r="K33" s="420"/>
      <c r="L33" s="420"/>
      <c r="M33" s="420"/>
      <c r="N33" s="420"/>
      <c r="O33" s="420"/>
      <c r="P33" s="420"/>
      <c r="Q33" s="420"/>
      <c r="R33" s="420"/>
      <c r="S33" s="420"/>
      <c r="T33" s="420"/>
    </row>
    <row r="34" spans="1:20" x14ac:dyDescent="0.15">
      <c r="A34" s="420"/>
      <c r="B34" s="420"/>
      <c r="C34" s="420"/>
      <c r="D34" s="420"/>
      <c r="E34" s="420"/>
      <c r="F34" s="420"/>
      <c r="G34" s="420"/>
      <c r="H34" s="420"/>
      <c r="I34" s="420"/>
      <c r="J34" s="420"/>
      <c r="K34" s="420"/>
      <c r="L34" s="420"/>
      <c r="M34" s="420"/>
      <c r="N34" s="420"/>
      <c r="O34" s="420"/>
      <c r="P34" s="420"/>
      <c r="Q34" s="420"/>
      <c r="R34" s="420"/>
      <c r="S34" s="420"/>
      <c r="T34" s="420"/>
    </row>
    <row r="35" spans="1:20" x14ac:dyDescent="0.15">
      <c r="A35" s="420"/>
      <c r="B35" s="420"/>
      <c r="C35" s="420"/>
      <c r="D35" s="420"/>
      <c r="E35" s="420"/>
      <c r="F35" s="420"/>
      <c r="G35" s="420"/>
      <c r="H35" s="420"/>
      <c r="I35" s="420"/>
      <c r="J35" s="420"/>
      <c r="K35" s="420"/>
      <c r="L35" s="420"/>
      <c r="M35" s="420"/>
      <c r="N35" s="420"/>
      <c r="O35" s="420"/>
      <c r="P35" s="420"/>
      <c r="Q35" s="420"/>
      <c r="R35" s="420"/>
      <c r="S35" s="420"/>
      <c r="T35" s="420"/>
    </row>
    <row r="36" spans="1:20" x14ac:dyDescent="0.15">
      <c r="A36" s="420"/>
      <c r="B36" s="420"/>
      <c r="C36" s="420"/>
      <c r="D36" s="420"/>
      <c r="E36" s="420"/>
      <c r="F36" s="420"/>
      <c r="G36" s="420"/>
      <c r="H36" s="420"/>
      <c r="I36" s="420"/>
      <c r="J36" s="420"/>
      <c r="K36" s="420"/>
      <c r="L36" s="420"/>
      <c r="M36" s="420"/>
      <c r="N36" s="420"/>
      <c r="O36" s="420"/>
      <c r="P36" s="420"/>
      <c r="Q36" s="420"/>
      <c r="R36" s="420"/>
      <c r="S36" s="420"/>
      <c r="T36" s="420"/>
    </row>
    <row r="37" spans="1:20" x14ac:dyDescent="0.15">
      <c r="A37" s="420"/>
      <c r="B37" s="420"/>
      <c r="C37" s="420"/>
      <c r="D37" s="420"/>
      <c r="E37" s="420"/>
      <c r="F37" s="420"/>
      <c r="G37" s="420"/>
      <c r="H37" s="420"/>
      <c r="I37" s="420"/>
      <c r="J37" s="420"/>
      <c r="K37" s="420"/>
      <c r="L37" s="420"/>
      <c r="M37" s="420"/>
      <c r="N37" s="420"/>
      <c r="O37" s="420"/>
      <c r="P37" s="420"/>
      <c r="Q37" s="420"/>
      <c r="R37" s="420"/>
      <c r="S37" s="420"/>
      <c r="T37" s="420"/>
    </row>
    <row r="38" spans="1:20" x14ac:dyDescent="0.15">
      <c r="A38" s="420"/>
      <c r="B38" s="420"/>
      <c r="C38" s="420"/>
      <c r="D38" s="420"/>
      <c r="E38" s="420"/>
      <c r="F38" s="420"/>
      <c r="G38" s="420"/>
      <c r="H38" s="420"/>
      <c r="I38" s="420"/>
      <c r="J38" s="420"/>
      <c r="K38" s="420"/>
      <c r="L38" s="420"/>
      <c r="M38" s="420"/>
      <c r="N38" s="420"/>
      <c r="O38" s="420"/>
      <c r="P38" s="420"/>
      <c r="Q38" s="420"/>
      <c r="R38" s="420"/>
      <c r="S38" s="420"/>
      <c r="T38" s="420"/>
    </row>
    <row r="39" spans="1:20" x14ac:dyDescent="0.15">
      <c r="A39" s="420"/>
      <c r="B39" s="420"/>
      <c r="C39" s="420"/>
      <c r="D39" s="420"/>
      <c r="E39" s="420"/>
      <c r="F39" s="420"/>
      <c r="G39" s="420"/>
      <c r="H39" s="420"/>
      <c r="I39" s="420"/>
      <c r="J39" s="420"/>
      <c r="K39" s="420"/>
      <c r="L39" s="420"/>
      <c r="M39" s="420"/>
      <c r="N39" s="420"/>
      <c r="O39" s="420"/>
      <c r="P39" s="420"/>
      <c r="Q39" s="420"/>
      <c r="R39" s="420"/>
      <c r="S39" s="420"/>
      <c r="T39" s="420"/>
    </row>
    <row r="40" spans="1:20" x14ac:dyDescent="0.15">
      <c r="A40" s="420"/>
      <c r="B40" s="420"/>
      <c r="C40" s="420"/>
      <c r="D40" s="420"/>
      <c r="E40" s="420"/>
      <c r="F40" s="420"/>
      <c r="G40" s="420"/>
      <c r="H40" s="420"/>
      <c r="I40" s="420"/>
      <c r="J40" s="420"/>
      <c r="K40" s="420"/>
      <c r="L40" s="420"/>
      <c r="M40" s="420"/>
      <c r="N40" s="420"/>
      <c r="O40" s="420"/>
      <c r="P40" s="420"/>
      <c r="Q40" s="420"/>
      <c r="R40" s="420"/>
      <c r="S40" s="420"/>
      <c r="T40" s="420"/>
    </row>
    <row r="41" spans="1:20" x14ac:dyDescent="0.15">
      <c r="A41" s="420"/>
      <c r="B41" s="420"/>
      <c r="C41" s="420"/>
      <c r="D41" s="420"/>
      <c r="E41" s="420"/>
      <c r="F41" s="420"/>
      <c r="G41" s="420"/>
      <c r="H41" s="420"/>
      <c r="I41" s="420"/>
      <c r="J41" s="420"/>
      <c r="K41" s="420"/>
      <c r="L41" s="420"/>
      <c r="M41" s="420"/>
      <c r="N41" s="420"/>
      <c r="O41" s="420"/>
      <c r="P41" s="420"/>
      <c r="Q41" s="420"/>
      <c r="R41" s="420"/>
      <c r="S41" s="420"/>
      <c r="T41" s="420"/>
    </row>
    <row r="42" spans="1:20" x14ac:dyDescent="0.15">
      <c r="A42" s="420"/>
      <c r="B42" s="420"/>
      <c r="C42" s="420"/>
      <c r="D42" s="420"/>
      <c r="E42" s="420"/>
      <c r="F42" s="420"/>
      <c r="G42" s="420"/>
      <c r="H42" s="420"/>
      <c r="I42" s="420"/>
      <c r="J42" s="420"/>
      <c r="K42" s="420"/>
      <c r="L42" s="420"/>
      <c r="M42" s="420"/>
      <c r="N42" s="420"/>
      <c r="O42" s="420"/>
      <c r="P42" s="420"/>
      <c r="Q42" s="420"/>
      <c r="R42" s="420"/>
      <c r="S42" s="420"/>
      <c r="T42" s="420"/>
    </row>
    <row r="43" spans="1:20" x14ac:dyDescent="0.15">
      <c r="A43" s="420"/>
      <c r="B43" s="420"/>
      <c r="C43" s="420"/>
      <c r="D43" s="420"/>
      <c r="E43" s="420"/>
      <c r="F43" s="420"/>
      <c r="G43" s="420"/>
      <c r="H43" s="420"/>
      <c r="I43" s="420"/>
      <c r="J43" s="420"/>
      <c r="K43" s="420"/>
      <c r="L43" s="420"/>
      <c r="M43" s="420"/>
      <c r="N43" s="420"/>
      <c r="O43" s="420"/>
      <c r="P43" s="420"/>
      <c r="Q43" s="420"/>
      <c r="R43" s="420"/>
      <c r="S43" s="420"/>
      <c r="T43" s="420"/>
    </row>
    <row r="44" spans="1:20" x14ac:dyDescent="0.15">
      <c r="A44" s="420"/>
      <c r="B44" s="420"/>
      <c r="C44" s="420"/>
      <c r="D44" s="420"/>
      <c r="E44" s="420"/>
      <c r="F44" s="420"/>
      <c r="G44" s="420"/>
      <c r="H44" s="420"/>
      <c r="I44" s="420"/>
      <c r="J44" s="420"/>
      <c r="K44" s="420"/>
      <c r="L44" s="420"/>
      <c r="M44" s="420"/>
      <c r="N44" s="420"/>
      <c r="O44" s="420"/>
      <c r="P44" s="420"/>
      <c r="Q44" s="420"/>
      <c r="R44" s="420"/>
      <c r="S44" s="420"/>
      <c r="T44" s="420"/>
    </row>
    <row r="45" spans="1:20" x14ac:dyDescent="0.15">
      <c r="A45" s="420"/>
      <c r="B45" s="420"/>
      <c r="C45" s="420"/>
      <c r="D45" s="420"/>
      <c r="E45" s="420"/>
      <c r="F45" s="420"/>
      <c r="G45" s="420"/>
      <c r="H45" s="420"/>
      <c r="I45" s="420"/>
      <c r="J45" s="420"/>
      <c r="K45" s="420"/>
      <c r="L45" s="420"/>
      <c r="M45" s="420"/>
      <c r="N45" s="420"/>
      <c r="O45" s="420"/>
      <c r="P45" s="420"/>
      <c r="Q45" s="420"/>
      <c r="R45" s="420"/>
      <c r="S45" s="420"/>
      <c r="T45" s="420"/>
    </row>
    <row r="46" spans="1:20" x14ac:dyDescent="0.15">
      <c r="A46" s="420"/>
      <c r="B46" s="420"/>
      <c r="C46" s="420"/>
      <c r="D46" s="420"/>
      <c r="E46" s="420"/>
      <c r="F46" s="420"/>
      <c r="G46" s="420"/>
      <c r="H46" s="420"/>
      <c r="I46" s="420"/>
      <c r="J46" s="420"/>
      <c r="K46" s="420"/>
      <c r="L46" s="420"/>
      <c r="M46" s="420"/>
      <c r="N46" s="420"/>
      <c r="O46" s="420"/>
      <c r="P46" s="420"/>
      <c r="Q46" s="420"/>
      <c r="R46" s="420"/>
      <c r="S46" s="420"/>
      <c r="T46" s="420"/>
    </row>
    <row r="47" spans="1:20" x14ac:dyDescent="0.15">
      <c r="A47" s="420"/>
      <c r="B47" s="420"/>
      <c r="C47" s="420"/>
      <c r="D47" s="420"/>
      <c r="E47" s="420"/>
      <c r="F47" s="420"/>
      <c r="G47" s="420"/>
      <c r="H47" s="420"/>
      <c r="I47" s="420"/>
      <c r="J47" s="420"/>
      <c r="K47" s="420"/>
      <c r="L47" s="420"/>
      <c r="M47" s="420"/>
      <c r="N47" s="420"/>
      <c r="O47" s="420"/>
      <c r="P47" s="420"/>
      <c r="Q47" s="420"/>
      <c r="R47" s="420"/>
      <c r="S47" s="420"/>
      <c r="T47" s="420"/>
    </row>
    <row r="48" spans="1:20" x14ac:dyDescent="0.15">
      <c r="A48" s="420"/>
      <c r="B48" s="420"/>
      <c r="C48" s="420"/>
      <c r="D48" s="420"/>
      <c r="E48" s="420"/>
      <c r="F48" s="420"/>
      <c r="G48" s="420"/>
      <c r="H48" s="420"/>
      <c r="I48" s="420"/>
      <c r="J48" s="420"/>
      <c r="K48" s="420"/>
      <c r="L48" s="420"/>
      <c r="M48" s="420"/>
      <c r="N48" s="420"/>
      <c r="O48" s="420"/>
      <c r="P48" s="420"/>
      <c r="Q48" s="420"/>
      <c r="R48" s="420"/>
      <c r="S48" s="420"/>
      <c r="T48" s="420"/>
    </row>
    <row r="49" spans="1:20" x14ac:dyDescent="0.15">
      <c r="A49" s="420"/>
      <c r="B49" s="420"/>
      <c r="C49" s="420"/>
      <c r="D49" s="420"/>
      <c r="E49" s="420"/>
      <c r="F49" s="420"/>
      <c r="G49" s="420"/>
      <c r="H49" s="420"/>
      <c r="I49" s="420"/>
      <c r="J49" s="420"/>
      <c r="K49" s="420"/>
      <c r="L49" s="420"/>
      <c r="M49" s="420"/>
      <c r="N49" s="420"/>
      <c r="O49" s="420"/>
      <c r="P49" s="420"/>
      <c r="Q49" s="420"/>
      <c r="R49" s="420"/>
      <c r="S49" s="420"/>
      <c r="T49" s="420"/>
    </row>
    <row r="50" spans="1:20" x14ac:dyDescent="0.15">
      <c r="A50" s="420"/>
      <c r="B50" s="420"/>
      <c r="C50" s="420"/>
      <c r="D50" s="420"/>
      <c r="E50" s="420"/>
      <c r="F50" s="420"/>
      <c r="G50" s="420"/>
      <c r="H50" s="420"/>
      <c r="I50" s="420"/>
      <c r="J50" s="420"/>
      <c r="K50" s="420"/>
      <c r="L50" s="420"/>
      <c r="M50" s="420"/>
      <c r="N50" s="420"/>
      <c r="O50" s="420"/>
      <c r="P50" s="420"/>
      <c r="Q50" s="420"/>
      <c r="R50" s="420"/>
      <c r="S50" s="420"/>
      <c r="T50" s="420"/>
    </row>
    <row r="51" spans="1:20" x14ac:dyDescent="0.15">
      <c r="A51" s="420"/>
      <c r="B51" s="420"/>
      <c r="C51" s="420"/>
      <c r="D51" s="420"/>
      <c r="E51" s="420"/>
      <c r="F51" s="420"/>
      <c r="G51" s="420"/>
      <c r="H51" s="420"/>
      <c r="I51" s="420"/>
      <c r="J51" s="420"/>
      <c r="K51" s="420"/>
      <c r="L51" s="420"/>
      <c r="M51" s="420"/>
      <c r="N51" s="420"/>
      <c r="O51" s="420"/>
      <c r="P51" s="420"/>
      <c r="Q51" s="420"/>
      <c r="R51" s="420"/>
      <c r="S51" s="420"/>
      <c r="T51" s="420"/>
    </row>
    <row r="52" spans="1:20" x14ac:dyDescent="0.15">
      <c r="A52" s="420"/>
      <c r="B52" s="420"/>
      <c r="C52" s="420"/>
      <c r="D52" s="420"/>
      <c r="E52" s="420"/>
      <c r="F52" s="420"/>
      <c r="G52" s="420"/>
      <c r="H52" s="420"/>
      <c r="I52" s="420"/>
      <c r="J52" s="420"/>
      <c r="K52" s="420"/>
      <c r="L52" s="420"/>
      <c r="M52" s="420"/>
      <c r="N52" s="420"/>
      <c r="O52" s="420"/>
      <c r="P52" s="420"/>
      <c r="Q52" s="420"/>
      <c r="R52" s="420"/>
      <c r="S52" s="420"/>
      <c r="T52" s="420"/>
    </row>
    <row r="53" spans="1:20" x14ac:dyDescent="0.15">
      <c r="A53" s="420"/>
      <c r="B53" s="420"/>
      <c r="C53" s="420"/>
      <c r="D53" s="420"/>
      <c r="E53" s="420"/>
      <c r="F53" s="420"/>
      <c r="G53" s="420"/>
      <c r="H53" s="420"/>
      <c r="I53" s="420"/>
      <c r="J53" s="420"/>
      <c r="K53" s="420"/>
      <c r="L53" s="420"/>
      <c r="M53" s="420"/>
      <c r="N53" s="420"/>
      <c r="O53" s="420"/>
      <c r="P53" s="420"/>
      <c r="Q53" s="420"/>
      <c r="R53" s="420"/>
      <c r="S53" s="420"/>
      <c r="T53" s="420"/>
    </row>
    <row r="54" spans="1:20" x14ac:dyDescent="0.15">
      <c r="A54" s="420"/>
      <c r="B54" s="420"/>
      <c r="C54" s="420"/>
      <c r="D54" s="420"/>
      <c r="E54" s="420"/>
      <c r="F54" s="420"/>
      <c r="G54" s="420"/>
      <c r="H54" s="420"/>
      <c r="I54" s="420"/>
      <c r="J54" s="420"/>
      <c r="K54" s="420"/>
      <c r="L54" s="420"/>
      <c r="M54" s="420"/>
      <c r="N54" s="420"/>
      <c r="O54" s="420"/>
      <c r="P54" s="420"/>
      <c r="Q54" s="420"/>
      <c r="R54" s="420"/>
      <c r="S54" s="420"/>
      <c r="T54" s="420"/>
    </row>
    <row r="55" spans="1:20" x14ac:dyDescent="0.15">
      <c r="A55" s="420"/>
      <c r="B55" s="420"/>
      <c r="C55" s="420"/>
      <c r="D55" s="420"/>
      <c r="E55" s="420"/>
      <c r="F55" s="420"/>
      <c r="G55" s="420"/>
      <c r="H55" s="420"/>
      <c r="I55" s="420"/>
      <c r="J55" s="420"/>
      <c r="K55" s="420"/>
      <c r="L55" s="420"/>
      <c r="M55" s="420"/>
      <c r="N55" s="420"/>
      <c r="O55" s="420"/>
      <c r="P55" s="420"/>
      <c r="Q55" s="420"/>
      <c r="R55" s="420"/>
      <c r="S55" s="420"/>
      <c r="T55" s="420"/>
    </row>
    <row r="56" spans="1:20" x14ac:dyDescent="0.15">
      <c r="A56" s="420"/>
      <c r="B56" s="420"/>
      <c r="C56" s="420"/>
      <c r="D56" s="420"/>
      <c r="E56" s="420"/>
      <c r="F56" s="420"/>
      <c r="G56" s="420"/>
      <c r="H56" s="420"/>
      <c r="I56" s="420"/>
      <c r="J56" s="420"/>
      <c r="K56" s="420"/>
      <c r="L56" s="420"/>
      <c r="M56" s="420"/>
      <c r="N56" s="420"/>
      <c r="O56" s="420"/>
      <c r="P56" s="420"/>
      <c r="Q56" s="420"/>
      <c r="R56" s="420"/>
      <c r="S56" s="420"/>
      <c r="T56" s="420"/>
    </row>
    <row r="57" spans="1:20" x14ac:dyDescent="0.15">
      <c r="A57" s="420"/>
      <c r="B57" s="420"/>
      <c r="C57" s="420"/>
      <c r="D57" s="420"/>
      <c r="E57" s="420"/>
      <c r="F57" s="420"/>
      <c r="G57" s="420"/>
      <c r="H57" s="420"/>
      <c r="I57" s="420"/>
      <c r="J57" s="420"/>
      <c r="K57" s="420"/>
      <c r="L57" s="420"/>
      <c r="M57" s="420"/>
      <c r="N57" s="420"/>
      <c r="O57" s="420"/>
      <c r="P57" s="420"/>
      <c r="Q57" s="420"/>
      <c r="R57" s="420"/>
      <c r="S57" s="420"/>
      <c r="T57" s="420"/>
    </row>
    <row r="58" spans="1:20" x14ac:dyDescent="0.15">
      <c r="A58" s="420"/>
      <c r="B58" s="420"/>
      <c r="C58" s="420"/>
      <c r="D58" s="420"/>
      <c r="E58" s="420"/>
      <c r="F58" s="420"/>
      <c r="G58" s="420"/>
      <c r="H58" s="420"/>
      <c r="I58" s="420"/>
      <c r="J58" s="420"/>
      <c r="K58" s="420"/>
      <c r="L58" s="420"/>
      <c r="M58" s="420"/>
      <c r="N58" s="420"/>
      <c r="O58" s="420"/>
      <c r="P58" s="420"/>
      <c r="Q58" s="420"/>
      <c r="R58" s="420"/>
      <c r="S58" s="420"/>
      <c r="T58" s="420"/>
    </row>
    <row r="59" spans="1:20" x14ac:dyDescent="0.15">
      <c r="A59" s="420"/>
      <c r="B59" s="420"/>
      <c r="C59" s="420"/>
      <c r="D59" s="420"/>
      <c r="E59" s="420"/>
      <c r="F59" s="420"/>
      <c r="G59" s="420"/>
      <c r="H59" s="420"/>
      <c r="I59" s="420"/>
      <c r="J59" s="420"/>
      <c r="K59" s="420"/>
      <c r="L59" s="420"/>
      <c r="M59" s="420"/>
      <c r="N59" s="420"/>
      <c r="O59" s="420"/>
      <c r="P59" s="420"/>
      <c r="Q59" s="420"/>
      <c r="R59" s="420"/>
      <c r="S59" s="420"/>
      <c r="T59" s="420"/>
    </row>
    <row r="60" spans="1:20" x14ac:dyDescent="0.15">
      <c r="A60" s="420"/>
      <c r="B60" s="420"/>
      <c r="C60" s="420"/>
      <c r="D60" s="420"/>
      <c r="E60" s="420"/>
      <c r="F60" s="420"/>
      <c r="G60" s="420"/>
      <c r="H60" s="420"/>
      <c r="I60" s="420"/>
      <c r="J60" s="420"/>
      <c r="K60" s="420"/>
      <c r="L60" s="420"/>
      <c r="M60" s="420"/>
      <c r="N60" s="420"/>
      <c r="O60" s="420"/>
      <c r="P60" s="420"/>
      <c r="Q60" s="420"/>
      <c r="R60" s="420"/>
      <c r="S60" s="420"/>
      <c r="T60" s="420"/>
    </row>
    <row r="61" spans="1:20" x14ac:dyDescent="0.15">
      <c r="A61" s="420"/>
      <c r="B61" s="420"/>
      <c r="C61" s="420"/>
      <c r="D61" s="420"/>
      <c r="E61" s="420"/>
      <c r="F61" s="420"/>
      <c r="G61" s="420"/>
      <c r="H61" s="420"/>
      <c r="I61" s="420"/>
      <c r="J61" s="420"/>
      <c r="K61" s="420"/>
      <c r="L61" s="420"/>
      <c r="M61" s="420"/>
      <c r="N61" s="420"/>
      <c r="O61" s="420"/>
      <c r="P61" s="420"/>
      <c r="Q61" s="420"/>
      <c r="R61" s="420"/>
      <c r="S61" s="420"/>
      <c r="T61" s="420"/>
    </row>
    <row r="62" spans="1:20" x14ac:dyDescent="0.15">
      <c r="A62" s="420"/>
      <c r="B62" s="420"/>
      <c r="C62" s="420"/>
      <c r="D62" s="420"/>
      <c r="E62" s="420"/>
      <c r="F62" s="420"/>
      <c r="G62" s="420"/>
      <c r="H62" s="420"/>
      <c r="I62" s="420"/>
      <c r="J62" s="420"/>
      <c r="K62" s="420"/>
      <c r="L62" s="420"/>
      <c r="M62" s="420"/>
      <c r="N62" s="420"/>
      <c r="O62" s="420"/>
      <c r="P62" s="420"/>
      <c r="Q62" s="420"/>
      <c r="R62" s="420"/>
      <c r="S62" s="420"/>
      <c r="T62" s="420"/>
    </row>
    <row r="63" spans="1:20" x14ac:dyDescent="0.15">
      <c r="A63" s="420"/>
      <c r="B63" s="420"/>
      <c r="C63" s="420"/>
      <c r="D63" s="420"/>
      <c r="E63" s="420"/>
      <c r="F63" s="420"/>
      <c r="G63" s="420"/>
      <c r="H63" s="420"/>
      <c r="I63" s="420"/>
      <c r="J63" s="420"/>
      <c r="K63" s="420"/>
      <c r="L63" s="420"/>
      <c r="M63" s="420"/>
      <c r="N63" s="420"/>
      <c r="O63" s="420"/>
      <c r="P63" s="420"/>
      <c r="Q63" s="420"/>
      <c r="R63" s="420"/>
      <c r="S63" s="420"/>
      <c r="T63" s="420"/>
    </row>
  </sheetData>
  <mergeCells count="6">
    <mergeCell ref="C18:F18"/>
    <mergeCell ref="A4:H4"/>
    <mergeCell ref="A6:B6"/>
    <mergeCell ref="F6:H6"/>
    <mergeCell ref="A10:H10"/>
    <mergeCell ref="G11:H12"/>
  </mergeCells>
  <phoneticPr fontId="5"/>
  <printOptions horizontalCentered="1"/>
  <pageMargins left="0.51181102362204722" right="0.31496062992125984" top="0.35433070866141736" bottom="0.35433070866141736" header="0.31496062992125984" footer="0.31496062992125984"/>
  <pageSetup paperSize="9" scale="92" orientation="portrait" r:id="rId1"/>
  <headerFooter>
    <oddHeader>&amp;L老人福祉施設指導監査資料</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dimension ref="A2:I11"/>
  <sheetViews>
    <sheetView zoomScaleNormal="100" zoomScaleSheetLayoutView="100" workbookViewId="0">
      <selection activeCell="C17" sqref="C17"/>
    </sheetView>
  </sheetViews>
  <sheetFormatPr defaultRowHeight="13.5" x14ac:dyDescent="0.15"/>
  <cols>
    <col min="1" max="1" width="4" customWidth="1"/>
    <col min="2" max="2" width="14" customWidth="1"/>
    <col min="3" max="3" width="11.125" customWidth="1"/>
    <col min="4" max="4" width="8.875" customWidth="1"/>
    <col min="5" max="5" width="11.25" customWidth="1"/>
    <col min="6" max="6" width="8.75" customWidth="1"/>
    <col min="7" max="7" width="11.625" customWidth="1"/>
    <col min="8" max="8" width="27.875" customWidth="1"/>
    <col min="9" max="9" width="3.125" customWidth="1"/>
  </cols>
  <sheetData>
    <row r="2" spans="1:9" ht="18.75" customHeight="1" x14ac:dyDescent="0.15">
      <c r="B2" s="42" t="s">
        <v>488</v>
      </c>
      <c r="C2" s="8"/>
      <c r="D2" s="8"/>
      <c r="E2" s="8"/>
      <c r="F2" s="8"/>
      <c r="G2" s="8"/>
      <c r="H2" s="8"/>
      <c r="I2" s="8"/>
    </row>
    <row r="3" spans="1:9" ht="21.75" customHeight="1" x14ac:dyDescent="0.15">
      <c r="B3" s="376" t="s">
        <v>261</v>
      </c>
      <c r="C3" s="240" t="s">
        <v>262</v>
      </c>
      <c r="D3" s="240" t="s">
        <v>263</v>
      </c>
      <c r="E3" s="238" t="s">
        <v>382</v>
      </c>
      <c r="F3" s="239" t="s">
        <v>383</v>
      </c>
      <c r="G3" s="240" t="s">
        <v>384</v>
      </c>
      <c r="H3" s="377" t="s">
        <v>264</v>
      </c>
      <c r="I3" s="1030"/>
    </row>
    <row r="4" spans="1:9" ht="139.5" customHeight="1" x14ac:dyDescent="0.15">
      <c r="B4" s="233"/>
      <c r="C4" s="234"/>
      <c r="D4" s="234"/>
      <c r="E4" s="235"/>
      <c r="F4" s="236"/>
      <c r="G4" s="204"/>
      <c r="H4" s="62"/>
      <c r="I4" s="1030"/>
    </row>
    <row r="5" spans="1:9" ht="263.25" customHeight="1" x14ac:dyDescent="0.15">
      <c r="B5" s="233"/>
      <c r="C5" s="234"/>
      <c r="D5" s="234"/>
      <c r="E5" s="235"/>
      <c r="F5" s="236"/>
      <c r="G5" s="204"/>
      <c r="H5" s="62"/>
      <c r="I5" s="1030"/>
    </row>
    <row r="6" spans="1:9" ht="291.75" customHeight="1" x14ac:dyDescent="0.15">
      <c r="B6" s="61"/>
      <c r="C6" s="237"/>
      <c r="D6" s="237"/>
      <c r="E6" s="237"/>
      <c r="F6" s="237"/>
      <c r="G6" s="237"/>
      <c r="H6" s="60"/>
      <c r="I6" s="1030"/>
    </row>
    <row r="7" spans="1:9" x14ac:dyDescent="0.15">
      <c r="A7" s="162" t="s">
        <v>385</v>
      </c>
      <c r="B7" s="1035" t="s">
        <v>386</v>
      </c>
      <c r="C7" s="1036"/>
      <c r="D7" s="1036"/>
      <c r="E7" s="1036"/>
      <c r="F7" s="1036"/>
      <c r="G7" s="1036"/>
      <c r="H7" s="1036"/>
      <c r="I7" s="8"/>
    </row>
    <row r="8" spans="1:9" x14ac:dyDescent="0.15">
      <c r="B8" s="38" t="s">
        <v>387</v>
      </c>
      <c r="C8" s="8"/>
      <c r="D8" s="8"/>
      <c r="E8" s="8"/>
      <c r="F8" s="8"/>
      <c r="G8" s="8"/>
      <c r="H8" s="8"/>
      <c r="I8" s="8"/>
    </row>
    <row r="9" spans="1:9" x14ac:dyDescent="0.15">
      <c r="B9" s="38"/>
      <c r="C9" s="8"/>
      <c r="D9" s="8"/>
      <c r="E9" s="8"/>
      <c r="F9" s="8"/>
      <c r="G9" s="8"/>
      <c r="H9" s="8"/>
      <c r="I9" s="8"/>
    </row>
    <row r="10" spans="1:9" x14ac:dyDescent="0.15">
      <c r="B10" s="39"/>
      <c r="C10" s="8"/>
      <c r="D10" s="8"/>
      <c r="E10" s="8"/>
      <c r="F10" s="8"/>
      <c r="G10" s="8"/>
      <c r="H10" s="8"/>
      <c r="I10" s="8"/>
    </row>
    <row r="11" spans="1:9" x14ac:dyDescent="0.15">
      <c r="B11" s="39"/>
      <c r="C11" s="8"/>
      <c r="D11" s="8"/>
      <c r="E11" s="8"/>
      <c r="F11" s="8"/>
      <c r="G11" s="8"/>
      <c r="H11" s="8"/>
      <c r="I11" s="8"/>
    </row>
  </sheetData>
  <mergeCells count="2">
    <mergeCell ref="I3:I6"/>
    <mergeCell ref="B7:H7"/>
  </mergeCells>
  <phoneticPr fontId="5"/>
  <pageMargins left="0.3" right="0.2" top="0.56999999999999995" bottom="0.69" header="0.51200000000000001" footer="0.51200000000000001"/>
  <pageSetup paperSize="9" orientation="portrait" r:id="rId1"/>
  <headerFooter alignWithMargins="0">
    <oddFooter>&amp;C&amp;"ＭＳ 明朝,標準"-７-</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J54"/>
  <sheetViews>
    <sheetView view="pageLayout" zoomScaleNormal="100" zoomScaleSheetLayoutView="100" workbookViewId="0">
      <selection activeCell="C15" sqref="C15:J22"/>
    </sheetView>
  </sheetViews>
  <sheetFormatPr defaultColWidth="9" defaultRowHeight="13.5" x14ac:dyDescent="0.15"/>
  <cols>
    <col min="1" max="1" width="2.25" style="530" customWidth="1"/>
    <col min="2" max="2" width="5.375" style="530" customWidth="1"/>
    <col min="3" max="8" width="9" style="530"/>
    <col min="9" max="9" width="13" style="530" customWidth="1"/>
    <col min="10" max="10" width="16.5" style="530" customWidth="1"/>
    <col min="11" max="16384" width="9" style="530"/>
  </cols>
  <sheetData>
    <row r="1" spans="2:10" ht="14.25" x14ac:dyDescent="0.15">
      <c r="B1" s="143"/>
    </row>
    <row r="2" spans="2:10" ht="14.25" x14ac:dyDescent="0.15">
      <c r="B2" s="51"/>
    </row>
    <row r="3" spans="2:10" x14ac:dyDescent="0.15">
      <c r="B3" s="534" t="s">
        <v>708</v>
      </c>
    </row>
    <row r="4" spans="2:10" x14ac:dyDescent="0.15">
      <c r="B4" s="532"/>
    </row>
    <row r="5" spans="2:10" ht="6" customHeight="1" x14ac:dyDescent="0.15">
      <c r="B5" s="532"/>
    </row>
    <row r="6" spans="2:10" ht="25.5" customHeight="1" x14ac:dyDescent="0.15">
      <c r="B6" s="532"/>
      <c r="C6" s="64" t="s">
        <v>719</v>
      </c>
      <c r="D6" s="535"/>
      <c r="E6" s="535"/>
      <c r="F6" s="535"/>
      <c r="G6" s="535"/>
      <c r="H6" s="535"/>
      <c r="I6" s="535"/>
      <c r="J6" s="536"/>
    </row>
    <row r="7" spans="2:10" ht="13.5" customHeight="1" x14ac:dyDescent="0.15">
      <c r="B7" s="532"/>
      <c r="C7" s="67" t="s">
        <v>709</v>
      </c>
      <c r="J7" s="531"/>
    </row>
    <row r="8" spans="2:10" ht="13.5" customHeight="1" x14ac:dyDescent="0.15">
      <c r="B8" s="532"/>
      <c r="C8" s="1037"/>
      <c r="D8" s="1038"/>
      <c r="E8" s="1038"/>
      <c r="F8" s="1038"/>
      <c r="G8" s="1038"/>
      <c r="H8" s="1038"/>
      <c r="I8" s="1038"/>
      <c r="J8" s="1039"/>
    </row>
    <row r="9" spans="2:10" ht="11.25" customHeight="1" x14ac:dyDescent="0.15">
      <c r="B9" s="532"/>
      <c r="C9" s="1040"/>
      <c r="D9" s="1041"/>
      <c r="E9" s="1041"/>
      <c r="F9" s="1041"/>
      <c r="G9" s="1041"/>
      <c r="H9" s="1041"/>
      <c r="I9" s="1041"/>
      <c r="J9" s="1042"/>
    </row>
    <row r="10" spans="2:10" x14ac:dyDescent="0.15">
      <c r="B10" s="532"/>
      <c r="C10" s="1040"/>
      <c r="D10" s="1041"/>
      <c r="E10" s="1041"/>
      <c r="F10" s="1041"/>
      <c r="G10" s="1041"/>
      <c r="H10" s="1041"/>
      <c r="I10" s="1041"/>
      <c r="J10" s="1042"/>
    </row>
    <row r="11" spans="2:10" x14ac:dyDescent="0.15">
      <c r="B11" s="532"/>
      <c r="C11" s="1040"/>
      <c r="D11" s="1041"/>
      <c r="E11" s="1041"/>
      <c r="F11" s="1041"/>
      <c r="G11" s="1041"/>
      <c r="H11" s="1041"/>
      <c r="I11" s="1041"/>
      <c r="J11" s="1042"/>
    </row>
    <row r="12" spans="2:10" x14ac:dyDescent="0.15">
      <c r="B12" s="532"/>
      <c r="C12" s="1040"/>
      <c r="D12" s="1041"/>
      <c r="E12" s="1041"/>
      <c r="F12" s="1041"/>
      <c r="G12" s="1041"/>
      <c r="H12" s="1041"/>
      <c r="I12" s="1041"/>
      <c r="J12" s="1042"/>
    </row>
    <row r="13" spans="2:10" x14ac:dyDescent="0.15">
      <c r="B13" s="532"/>
      <c r="C13" s="1040"/>
      <c r="D13" s="1041"/>
      <c r="E13" s="1041"/>
      <c r="F13" s="1041"/>
      <c r="G13" s="1041"/>
      <c r="H13" s="1041"/>
      <c r="I13" s="1041"/>
      <c r="J13" s="1042"/>
    </row>
    <row r="14" spans="2:10" ht="25.5" customHeight="1" x14ac:dyDescent="0.15">
      <c r="B14" s="532"/>
      <c r="C14" s="1037" t="s">
        <v>720</v>
      </c>
      <c r="D14" s="1038"/>
      <c r="E14" s="1038"/>
      <c r="F14" s="1038"/>
      <c r="G14" s="1038"/>
      <c r="J14" s="531"/>
    </row>
    <row r="15" spans="2:10" ht="15.75" customHeight="1" x14ac:dyDescent="0.15">
      <c r="B15" s="532"/>
      <c r="C15" s="1040"/>
      <c r="D15" s="1041"/>
      <c r="E15" s="1041"/>
      <c r="F15" s="1041"/>
      <c r="G15" s="1041"/>
      <c r="H15" s="1041"/>
      <c r="I15" s="1041"/>
      <c r="J15" s="1042"/>
    </row>
    <row r="16" spans="2:10" x14ac:dyDescent="0.15">
      <c r="B16" s="532"/>
      <c r="C16" s="1040"/>
      <c r="D16" s="1041"/>
      <c r="E16" s="1041"/>
      <c r="F16" s="1041"/>
      <c r="G16" s="1041"/>
      <c r="H16" s="1041"/>
      <c r="I16" s="1041"/>
      <c r="J16" s="1042"/>
    </row>
    <row r="17" spans="2:10" x14ac:dyDescent="0.15">
      <c r="B17" s="532"/>
      <c r="C17" s="1040"/>
      <c r="D17" s="1041"/>
      <c r="E17" s="1041"/>
      <c r="F17" s="1041"/>
      <c r="G17" s="1041"/>
      <c r="H17" s="1041"/>
      <c r="I17" s="1041"/>
      <c r="J17" s="1042"/>
    </row>
    <row r="18" spans="2:10" x14ac:dyDescent="0.15">
      <c r="B18" s="532"/>
      <c r="C18" s="1040"/>
      <c r="D18" s="1041"/>
      <c r="E18" s="1041"/>
      <c r="F18" s="1041"/>
      <c r="G18" s="1041"/>
      <c r="H18" s="1041"/>
      <c r="I18" s="1041"/>
      <c r="J18" s="1042"/>
    </row>
    <row r="19" spans="2:10" x14ac:dyDescent="0.15">
      <c r="B19" s="532"/>
      <c r="C19" s="1040"/>
      <c r="D19" s="1041"/>
      <c r="E19" s="1041"/>
      <c r="F19" s="1041"/>
      <c r="G19" s="1041"/>
      <c r="H19" s="1041"/>
      <c r="I19" s="1041"/>
      <c r="J19" s="1042"/>
    </row>
    <row r="20" spans="2:10" x14ac:dyDescent="0.15">
      <c r="B20" s="532"/>
      <c r="C20" s="1040"/>
      <c r="D20" s="1041"/>
      <c r="E20" s="1041"/>
      <c r="F20" s="1041"/>
      <c r="G20" s="1041"/>
      <c r="H20" s="1041"/>
      <c r="I20" s="1041"/>
      <c r="J20" s="1042"/>
    </row>
    <row r="21" spans="2:10" x14ac:dyDescent="0.15">
      <c r="B21" s="532"/>
      <c r="C21" s="1040"/>
      <c r="D21" s="1041"/>
      <c r="E21" s="1041"/>
      <c r="F21" s="1041"/>
      <c r="G21" s="1041"/>
      <c r="H21" s="1041"/>
      <c r="I21" s="1041"/>
      <c r="J21" s="1042"/>
    </row>
    <row r="22" spans="2:10" x14ac:dyDescent="0.15">
      <c r="B22" s="532"/>
      <c r="C22" s="1043"/>
      <c r="D22" s="1044"/>
      <c r="E22" s="1044"/>
      <c r="F22" s="1044"/>
      <c r="G22" s="1044"/>
      <c r="H22" s="1044"/>
      <c r="I22" s="1044"/>
      <c r="J22" s="1045"/>
    </row>
    <row r="23" spans="2:10" ht="9" customHeight="1" x14ac:dyDescent="0.15">
      <c r="B23" s="532"/>
      <c r="C23" s="523"/>
      <c r="D23" s="523"/>
      <c r="E23" s="523"/>
      <c r="F23" s="523"/>
      <c r="G23" s="523"/>
      <c r="H23" s="523"/>
      <c r="I23" s="523"/>
      <c r="J23" s="537"/>
    </row>
    <row r="24" spans="2:10" ht="13.5" customHeight="1" x14ac:dyDescent="0.15">
      <c r="B24" s="532"/>
      <c r="C24" s="532" t="s">
        <v>710</v>
      </c>
    </row>
    <row r="25" spans="2:10" ht="13.5" customHeight="1" x14ac:dyDescent="0.15">
      <c r="B25" s="532"/>
      <c r="C25" s="523" t="s">
        <v>711</v>
      </c>
      <c r="D25" s="523"/>
      <c r="E25" s="523"/>
      <c r="F25" s="523"/>
      <c r="G25" s="523"/>
      <c r="H25" s="523"/>
      <c r="I25" s="523"/>
      <c r="J25" s="523"/>
    </row>
    <row r="26" spans="2:10" ht="29.25" customHeight="1" x14ac:dyDescent="0.15">
      <c r="B26" s="532"/>
      <c r="C26" s="523"/>
      <c r="D26" s="523"/>
      <c r="E26" s="523"/>
      <c r="F26" s="523"/>
      <c r="G26" s="523"/>
      <c r="H26" s="523"/>
      <c r="I26" s="523"/>
      <c r="J26" s="523"/>
    </row>
    <row r="27" spans="2:10" ht="29.25" customHeight="1" x14ac:dyDescent="0.15">
      <c r="B27" s="532"/>
      <c r="C27" s="523"/>
      <c r="D27" s="523"/>
      <c r="E27" s="523"/>
      <c r="F27" s="523"/>
      <c r="G27" s="523"/>
      <c r="H27" s="523"/>
      <c r="I27" s="523"/>
      <c r="J27" s="523"/>
    </row>
    <row r="28" spans="2:10" ht="29.25" customHeight="1" x14ac:dyDescent="0.15">
      <c r="B28" s="532"/>
      <c r="C28" s="523"/>
      <c r="D28" s="523"/>
      <c r="E28" s="523"/>
      <c r="F28" s="523"/>
      <c r="G28" s="523"/>
      <c r="H28" s="523"/>
      <c r="I28" s="523"/>
      <c r="J28" s="523"/>
    </row>
    <row r="29" spans="2:10" ht="21" customHeight="1" x14ac:dyDescent="0.15">
      <c r="B29" s="532"/>
    </row>
    <row r="30" spans="2:10" x14ac:dyDescent="0.15">
      <c r="B30" s="532"/>
    </row>
    <row r="31" spans="2:10" ht="6" customHeight="1" x14ac:dyDescent="0.15">
      <c r="B31" s="532"/>
    </row>
    <row r="32" spans="2:10" ht="20.25" customHeight="1" x14ac:dyDescent="0.15">
      <c r="B32" s="532"/>
      <c r="C32" s="532"/>
    </row>
    <row r="33" spans="2:10" x14ac:dyDescent="0.15">
      <c r="B33" s="532"/>
      <c r="C33" s="1041"/>
      <c r="D33" s="1041"/>
      <c r="E33" s="1041"/>
      <c r="F33" s="1041"/>
      <c r="G33" s="1041"/>
      <c r="H33" s="1041"/>
      <c r="I33" s="1041"/>
      <c r="J33" s="1041"/>
    </row>
    <row r="34" spans="2:10" x14ac:dyDescent="0.15">
      <c r="B34" s="532"/>
      <c r="C34" s="1041"/>
      <c r="D34" s="1041"/>
      <c r="E34" s="1041"/>
      <c r="F34" s="1041"/>
      <c r="G34" s="1041"/>
      <c r="H34" s="1041"/>
      <c r="I34" s="1041"/>
      <c r="J34" s="1041"/>
    </row>
    <row r="35" spans="2:10" ht="28.5" customHeight="1" x14ac:dyDescent="0.15">
      <c r="B35" s="532"/>
      <c r="C35" s="1041"/>
      <c r="D35" s="1041"/>
      <c r="E35" s="1041"/>
      <c r="F35" s="1041"/>
      <c r="G35" s="1041"/>
      <c r="H35" s="1041"/>
      <c r="I35" s="1041"/>
      <c r="J35" s="1041"/>
    </row>
    <row r="36" spans="2:10" x14ac:dyDescent="0.15">
      <c r="B36" s="532"/>
      <c r="C36" s="1041"/>
      <c r="D36" s="1041"/>
      <c r="E36" s="1041"/>
      <c r="F36" s="1041"/>
      <c r="G36" s="1041"/>
      <c r="H36" s="1041"/>
      <c r="I36" s="1041"/>
      <c r="J36" s="1041"/>
    </row>
    <row r="37" spans="2:10" x14ac:dyDescent="0.15">
      <c r="B37" s="532"/>
      <c r="C37" s="1041"/>
      <c r="D37" s="1041"/>
      <c r="E37" s="1041"/>
      <c r="F37" s="1041"/>
      <c r="G37" s="1041"/>
      <c r="H37" s="1041"/>
      <c r="I37" s="1041"/>
      <c r="J37" s="1041"/>
    </row>
    <row r="38" spans="2:10" x14ac:dyDescent="0.15">
      <c r="B38" s="532"/>
      <c r="C38" s="1041"/>
      <c r="D38" s="1041"/>
      <c r="E38" s="1041"/>
      <c r="F38" s="1041"/>
      <c r="G38" s="1041"/>
      <c r="H38" s="1041"/>
      <c r="I38" s="1041"/>
      <c r="J38" s="1041"/>
    </row>
    <row r="39" spans="2:10" x14ac:dyDescent="0.15">
      <c r="B39" s="532"/>
      <c r="C39" s="1041"/>
      <c r="D39" s="1041"/>
      <c r="E39" s="1041"/>
      <c r="F39" s="1041"/>
      <c r="G39" s="1041"/>
      <c r="H39" s="1041"/>
      <c r="I39" s="1041"/>
      <c r="J39" s="1041"/>
    </row>
    <row r="40" spans="2:10" x14ac:dyDescent="0.15">
      <c r="B40" s="532"/>
      <c r="C40" s="1041"/>
      <c r="D40" s="1041"/>
      <c r="E40" s="1041"/>
      <c r="F40" s="1041"/>
      <c r="G40" s="1041"/>
      <c r="H40" s="1041"/>
      <c r="I40" s="1041"/>
      <c r="J40" s="1041"/>
    </row>
    <row r="41" spans="2:10" x14ac:dyDescent="0.15">
      <c r="B41" s="532"/>
      <c r="C41" s="532"/>
    </row>
    <row r="42" spans="2:10" x14ac:dyDescent="0.15">
      <c r="B42" s="532"/>
      <c r="C42" s="532"/>
    </row>
    <row r="43" spans="2:10" x14ac:dyDescent="0.15">
      <c r="B43" s="532"/>
      <c r="C43" s="1046"/>
      <c r="D43" s="1046"/>
      <c r="E43" s="1046"/>
      <c r="F43" s="1046"/>
      <c r="G43" s="1046"/>
      <c r="H43" s="1046"/>
      <c r="I43" s="1046"/>
      <c r="J43" s="1046"/>
    </row>
    <row r="44" spans="2:10" ht="25.5" customHeight="1" x14ac:dyDescent="0.15">
      <c r="B44" s="532"/>
      <c r="C44" s="1046"/>
      <c r="D44" s="1046"/>
      <c r="E44" s="1046"/>
      <c r="F44" s="1046"/>
      <c r="G44" s="1046"/>
      <c r="H44" s="1046"/>
      <c r="I44" s="1046"/>
      <c r="J44" s="1046"/>
    </row>
    <row r="45" spans="2:10" x14ac:dyDescent="0.15">
      <c r="B45" s="532"/>
      <c r="C45" s="1046"/>
      <c r="D45" s="1046"/>
      <c r="E45" s="1046"/>
      <c r="F45" s="1046"/>
      <c r="G45" s="1046"/>
      <c r="H45" s="1046"/>
      <c r="I45" s="1046"/>
      <c r="J45" s="1046"/>
    </row>
    <row r="46" spans="2:10" x14ac:dyDescent="0.15">
      <c r="C46" s="1046"/>
      <c r="D46" s="1046"/>
      <c r="E46" s="1046"/>
      <c r="F46" s="1046"/>
      <c r="G46" s="1046"/>
      <c r="H46" s="1046"/>
      <c r="I46" s="1046"/>
      <c r="J46" s="1046"/>
    </row>
    <row r="47" spans="2:10" x14ac:dyDescent="0.15">
      <c r="C47" s="1046"/>
      <c r="D47" s="1046"/>
      <c r="E47" s="1046"/>
      <c r="F47" s="1046"/>
      <c r="G47" s="1046"/>
      <c r="H47" s="1046"/>
      <c r="I47" s="1046"/>
      <c r="J47" s="1046"/>
    </row>
    <row r="48" spans="2:10" x14ac:dyDescent="0.15">
      <c r="C48" s="1046"/>
      <c r="D48" s="1046"/>
      <c r="E48" s="1046"/>
      <c r="F48" s="1046"/>
      <c r="G48" s="1046"/>
      <c r="H48" s="1046"/>
      <c r="I48" s="1046"/>
      <c r="J48" s="1046"/>
    </row>
    <row r="49" spans="3:10" x14ac:dyDescent="0.15">
      <c r="C49" s="1046"/>
      <c r="D49" s="1046"/>
      <c r="E49" s="1046"/>
      <c r="F49" s="1046"/>
      <c r="G49" s="1046"/>
      <c r="H49" s="1046"/>
      <c r="I49" s="1046"/>
      <c r="J49" s="1046"/>
    </row>
    <row r="50" spans="3:10" x14ac:dyDescent="0.15">
      <c r="C50" s="1046"/>
      <c r="D50" s="1046"/>
      <c r="E50" s="1046"/>
      <c r="F50" s="1046"/>
      <c r="G50" s="1046"/>
      <c r="H50" s="1046"/>
      <c r="I50" s="1046"/>
      <c r="J50" s="1046"/>
    </row>
    <row r="51" spans="3:10" x14ac:dyDescent="0.15">
      <c r="C51" s="1046"/>
      <c r="D51" s="1046"/>
      <c r="E51" s="1046"/>
      <c r="F51" s="1046"/>
      <c r="G51" s="1046"/>
      <c r="H51" s="1046"/>
      <c r="I51" s="1046"/>
      <c r="J51" s="1046"/>
    </row>
    <row r="52" spans="3:10" x14ac:dyDescent="0.15">
      <c r="C52" s="1046"/>
      <c r="D52" s="1046"/>
      <c r="E52" s="1046"/>
      <c r="F52" s="1046"/>
      <c r="G52" s="1046"/>
      <c r="H52" s="1046"/>
      <c r="I52" s="1046"/>
      <c r="J52" s="1046"/>
    </row>
    <row r="53" spans="3:10" x14ac:dyDescent="0.15">
      <c r="C53" s="1046"/>
      <c r="D53" s="1046"/>
      <c r="E53" s="1046"/>
      <c r="F53" s="1046"/>
      <c r="G53" s="1046"/>
      <c r="H53" s="1046"/>
      <c r="I53" s="1046"/>
      <c r="J53" s="1046"/>
    </row>
    <row r="54" spans="3:10" x14ac:dyDescent="0.15">
      <c r="C54" s="1046"/>
      <c r="D54" s="1046"/>
      <c r="E54" s="1046"/>
      <c r="F54" s="1046"/>
      <c r="G54" s="1046"/>
      <c r="H54" s="1046"/>
      <c r="I54" s="1046"/>
      <c r="J54" s="1046"/>
    </row>
  </sheetData>
  <mergeCells count="6">
    <mergeCell ref="C8:J8"/>
    <mergeCell ref="C9:J13"/>
    <mergeCell ref="C15:J22"/>
    <mergeCell ref="C33:J40"/>
    <mergeCell ref="C43:J54"/>
    <mergeCell ref="C14:G14"/>
  </mergeCells>
  <phoneticPr fontId="5"/>
  <pageMargins left="0.36" right="0.35" top="0.78740157480314965" bottom="0.78740157480314965" header="0.51181102362204722" footer="0.51181102362204722"/>
  <pageSetup paperSize="9" scale="97" orientation="portrait" r:id="rId1"/>
  <headerFooter alignWithMargins="0">
    <oddFooter>&amp;C&amp;"ＭＳ 明朝,標準"-８-</oddFooter>
  </headerFooter>
  <rowBreaks count="1" manualBreakCount="1">
    <brk id="3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dimension ref="A1:J27"/>
  <sheetViews>
    <sheetView zoomScaleNormal="100" zoomScaleSheetLayoutView="100" workbookViewId="0">
      <selection activeCell="C17" sqref="C17"/>
    </sheetView>
  </sheetViews>
  <sheetFormatPr defaultColWidth="9" defaultRowHeight="13.5" x14ac:dyDescent="0.15"/>
  <cols>
    <col min="1" max="1" width="6.125" style="75" customWidth="1"/>
    <col min="2" max="3" width="9.5" style="75" customWidth="1"/>
    <col min="4" max="8" width="9" style="75"/>
    <col min="9" max="9" width="12.5" style="75" customWidth="1"/>
    <col min="10" max="16384" width="9" style="75"/>
  </cols>
  <sheetData>
    <row r="1" spans="1:10" ht="6.75" customHeight="1" x14ac:dyDescent="0.15"/>
    <row r="2" spans="1:10" ht="14.25" x14ac:dyDescent="0.15">
      <c r="A2" s="143" t="s">
        <v>742</v>
      </c>
    </row>
    <row r="3" spans="1:10" ht="10.5" hidden="1" customHeight="1" x14ac:dyDescent="0.15">
      <c r="A3" s="4" t="s">
        <v>464</v>
      </c>
    </row>
    <row r="4" spans="1:10" ht="16.5" hidden="1" customHeight="1" x14ac:dyDescent="0.15">
      <c r="A4" s="4"/>
    </row>
    <row r="5" spans="1:10" ht="23.45" customHeight="1" x14ac:dyDescent="0.15">
      <c r="A5" s="1048" t="s">
        <v>875</v>
      </c>
      <c r="B5" s="1048"/>
      <c r="C5" s="1048"/>
      <c r="D5" s="1048"/>
      <c r="E5" s="1048"/>
      <c r="F5" s="1048"/>
      <c r="G5" s="1048"/>
      <c r="H5" s="1048"/>
      <c r="I5" s="1048"/>
      <c r="J5" s="1048"/>
    </row>
    <row r="6" spans="1:10" s="570" customFormat="1" ht="19.899999999999999" customHeight="1" x14ac:dyDescent="0.15">
      <c r="A6" s="569"/>
      <c r="B6" s="1048" t="s">
        <v>876</v>
      </c>
      <c r="C6" s="1048"/>
      <c r="D6" s="1048"/>
      <c r="E6" s="1048"/>
      <c r="F6" s="1048"/>
      <c r="G6" s="1048"/>
      <c r="H6" s="1048"/>
      <c r="I6" s="1048"/>
      <c r="J6" s="1048"/>
    </row>
    <row r="7" spans="1:10" ht="26.25" customHeight="1" x14ac:dyDescent="0.15">
      <c r="A7" s="4"/>
      <c r="B7" s="63" t="s">
        <v>485</v>
      </c>
    </row>
    <row r="8" spans="1:10" ht="27" customHeight="1" x14ac:dyDescent="0.15">
      <c r="A8" s="68"/>
      <c r="B8" s="63" t="s">
        <v>486</v>
      </c>
      <c r="C8" s="68"/>
    </row>
    <row r="9" spans="1:10" ht="13.5" customHeight="1" x14ac:dyDescent="0.15">
      <c r="A9" s="4"/>
    </row>
    <row r="10" spans="1:10" ht="30.75" customHeight="1" x14ac:dyDescent="0.15">
      <c r="A10" s="4"/>
      <c r="J10" s="68"/>
    </row>
    <row r="11" spans="1:10" ht="14.25" customHeight="1" x14ac:dyDescent="0.15"/>
    <row r="12" spans="1:10" ht="23.25" customHeight="1" x14ac:dyDescent="0.15">
      <c r="A12" s="532" t="s">
        <v>756</v>
      </c>
      <c r="J12" s="63"/>
    </row>
    <row r="13" spans="1:10" ht="18" customHeight="1" x14ac:dyDescent="0.15">
      <c r="A13" s="63" t="s">
        <v>484</v>
      </c>
      <c r="B13" s="342" t="s">
        <v>41</v>
      </c>
      <c r="C13" s="343"/>
      <c r="J13" s="68"/>
    </row>
    <row r="14" spans="1:10" ht="51" customHeight="1" x14ac:dyDescent="0.15">
      <c r="B14" s="284" t="s">
        <v>465</v>
      </c>
      <c r="C14" s="63"/>
      <c r="D14" s="402" t="str">
        <f>CONCATENATE("令和",入力画面!C3,"年度")</f>
        <v>令和5年度</v>
      </c>
      <c r="E14" s="395" t="s">
        <v>305</v>
      </c>
      <c r="F14" s="1049" t="s">
        <v>676</v>
      </c>
      <c r="G14" s="1049"/>
      <c r="H14" s="1049"/>
      <c r="I14" s="1049"/>
      <c r="J14" s="68"/>
    </row>
    <row r="15" spans="1:10" ht="35.25" customHeight="1" x14ac:dyDescent="0.15">
      <c r="B15" s="63"/>
      <c r="C15" s="63"/>
      <c r="J15" s="68"/>
    </row>
    <row r="16" spans="1:10" ht="18.75" customHeight="1" x14ac:dyDescent="0.15">
      <c r="B16" s="284" t="s">
        <v>466</v>
      </c>
      <c r="C16" s="63"/>
      <c r="J16" s="68"/>
    </row>
    <row r="17" spans="1:10" ht="18.75" customHeight="1" x14ac:dyDescent="0.15">
      <c r="B17" s="284" t="s">
        <v>487</v>
      </c>
      <c r="C17" s="63"/>
      <c r="J17" s="68"/>
    </row>
    <row r="18" spans="1:10" ht="21.75" customHeight="1" x14ac:dyDescent="0.15">
      <c r="A18" s="63" t="s">
        <v>467</v>
      </c>
      <c r="B18" s="63" t="s">
        <v>468</v>
      </c>
      <c r="C18" s="63"/>
      <c r="J18" s="68"/>
    </row>
    <row r="19" spans="1:10" ht="18" customHeight="1" x14ac:dyDescent="0.15">
      <c r="B19" s="63" t="s">
        <v>469</v>
      </c>
      <c r="C19" s="63"/>
      <c r="D19" s="395"/>
      <c r="E19" s="395"/>
      <c r="F19" s="1049"/>
      <c r="G19" s="1049"/>
      <c r="H19" s="1049"/>
      <c r="I19" s="1049"/>
      <c r="J19" s="68"/>
    </row>
    <row r="20" spans="1:10" s="459" customFormat="1" ht="18" customHeight="1" x14ac:dyDescent="0.15">
      <c r="B20" s="1047" t="str">
        <f>CONCATENATE("　　令和",入力画面!C3,"年度実績")</f>
        <v>　　令和5年度実績</v>
      </c>
      <c r="C20" s="1047"/>
      <c r="D20" s="480" t="s">
        <v>666</v>
      </c>
      <c r="E20" s="482"/>
      <c r="F20" s="1048" t="s">
        <v>665</v>
      </c>
      <c r="G20" s="1048"/>
      <c r="H20" s="1048"/>
      <c r="I20" s="1048"/>
      <c r="J20" s="460"/>
    </row>
    <row r="21" spans="1:10" s="459" customFormat="1" ht="18" customHeight="1" x14ac:dyDescent="0.15">
      <c r="B21" s="480"/>
      <c r="D21" s="480" t="s">
        <v>667</v>
      </c>
      <c r="E21" s="482"/>
      <c r="F21" s="1048" t="s">
        <v>665</v>
      </c>
      <c r="G21" s="1048"/>
      <c r="H21" s="1048"/>
      <c r="I21" s="1048"/>
      <c r="J21" s="460"/>
    </row>
    <row r="22" spans="1:10" ht="30.75" customHeight="1" x14ac:dyDescent="0.15">
      <c r="B22" s="63"/>
      <c r="C22" s="63"/>
      <c r="G22" s="1050"/>
      <c r="H22" s="1050"/>
      <c r="I22" s="1050"/>
      <c r="J22" s="68"/>
    </row>
    <row r="23" spans="1:10" ht="18" customHeight="1" x14ac:dyDescent="0.15">
      <c r="B23" s="63" t="s">
        <v>470</v>
      </c>
      <c r="C23" s="63"/>
      <c r="J23" s="68"/>
    </row>
    <row r="24" spans="1:10" hidden="1" x14ac:dyDescent="0.15">
      <c r="J24" s="4"/>
    </row>
    <row r="25" spans="1:10" x14ac:dyDescent="0.15">
      <c r="J25" s="4"/>
    </row>
    <row r="26" spans="1:10" x14ac:dyDescent="0.15">
      <c r="J26" s="4"/>
    </row>
    <row r="27" spans="1:10" x14ac:dyDescent="0.15">
      <c r="J27" s="4"/>
    </row>
  </sheetData>
  <mergeCells count="8">
    <mergeCell ref="B20:C20"/>
    <mergeCell ref="A5:J5"/>
    <mergeCell ref="B6:J6"/>
    <mergeCell ref="F14:I14"/>
    <mergeCell ref="G22:I22"/>
    <mergeCell ref="F19:I19"/>
    <mergeCell ref="F20:I20"/>
    <mergeCell ref="F21:I21"/>
  </mergeCells>
  <phoneticPr fontId="5"/>
  <pageMargins left="0.78700000000000003" right="0.78700000000000003" top="0.98399999999999999" bottom="0.98399999999999999" header="0.51200000000000001" footer="0.51200000000000001"/>
  <pageSetup paperSize="9" scale="93" orientation="portrait" r:id="rId1"/>
  <headerFooter alignWithMargins="0">
    <oddFooter>&amp;C&amp;"ＭＳ 明朝,標準"-９-</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2"/>
  <dimension ref="A1:L46"/>
  <sheetViews>
    <sheetView view="pageLayout" topLeftCell="A22" zoomScaleNormal="100" zoomScaleSheetLayoutView="100" workbookViewId="0">
      <selection activeCell="C17" sqref="C17"/>
    </sheetView>
  </sheetViews>
  <sheetFormatPr defaultColWidth="9" defaultRowHeight="12.75" x14ac:dyDescent="0.15"/>
  <cols>
    <col min="1" max="1" width="4" style="95" customWidth="1"/>
    <col min="2" max="2" width="3" style="95" customWidth="1"/>
    <col min="3" max="4" width="9" style="95"/>
    <col min="5" max="5" width="9.25" style="95" customWidth="1"/>
    <col min="6" max="7" width="9" style="95"/>
    <col min="8" max="8" width="11.125" style="95" customWidth="1"/>
    <col min="9" max="10" width="9" style="95"/>
    <col min="11" max="11" width="7" style="95" customWidth="1"/>
    <col min="12" max="12" width="1" style="95" customWidth="1"/>
    <col min="13" max="16384" width="9" style="95"/>
  </cols>
  <sheetData>
    <row r="1" spans="1:11" s="90" customFormat="1" ht="14.25" x14ac:dyDescent="0.15">
      <c r="A1" s="107" t="s">
        <v>743</v>
      </c>
      <c r="B1" s="94"/>
      <c r="C1" s="94"/>
      <c r="D1" s="94"/>
    </row>
    <row r="2" spans="1:11" x14ac:dyDescent="0.15">
      <c r="A2" s="42"/>
      <c r="B2" s="42"/>
      <c r="C2" s="42"/>
      <c r="D2" s="42"/>
    </row>
    <row r="3" spans="1:11" x14ac:dyDescent="0.15">
      <c r="B3" s="42" t="s">
        <v>400</v>
      </c>
      <c r="C3" s="42" t="s">
        <v>106</v>
      </c>
      <c r="D3" s="42"/>
      <c r="E3" s="42"/>
      <c r="G3" s="95" t="s">
        <v>585</v>
      </c>
    </row>
    <row r="4" spans="1:11" x14ac:dyDescent="0.15">
      <c r="B4" s="42"/>
      <c r="C4" s="42"/>
      <c r="D4" s="42"/>
      <c r="E4" s="42"/>
    </row>
    <row r="5" spans="1:11" ht="18.75" customHeight="1" x14ac:dyDescent="0.15">
      <c r="B5" s="42" t="s">
        <v>401</v>
      </c>
      <c r="C5" s="42"/>
      <c r="D5" s="96"/>
      <c r="F5" s="542" t="s">
        <v>723</v>
      </c>
      <c r="G5" s="101"/>
      <c r="H5" s="96" t="s">
        <v>108</v>
      </c>
    </row>
    <row r="6" spans="1:11" ht="18.75" customHeight="1" x14ac:dyDescent="0.15">
      <c r="B6" s="96"/>
      <c r="C6" s="96"/>
      <c r="D6" s="42"/>
      <c r="F6" s="96" t="s">
        <v>722</v>
      </c>
      <c r="H6" s="96" t="s">
        <v>108</v>
      </c>
    </row>
    <row r="7" spans="1:11" ht="18.75" customHeight="1" x14ac:dyDescent="0.15">
      <c r="B7" s="96"/>
      <c r="C7" s="42"/>
      <c r="D7" s="42"/>
      <c r="F7" s="42"/>
      <c r="J7" s="95" t="s">
        <v>403</v>
      </c>
    </row>
    <row r="8" spans="1:11" ht="18.75" customHeight="1" x14ac:dyDescent="0.15">
      <c r="B8" s="42" t="s">
        <v>404</v>
      </c>
      <c r="C8" s="42"/>
      <c r="D8" s="96"/>
      <c r="F8" s="96" t="s">
        <v>107</v>
      </c>
      <c r="H8" s="96" t="s">
        <v>108</v>
      </c>
    </row>
    <row r="9" spans="1:11" ht="18.75" customHeight="1" x14ac:dyDescent="0.15">
      <c r="B9" s="96"/>
      <c r="C9" s="96"/>
      <c r="D9" s="42"/>
      <c r="F9" s="96" t="s">
        <v>107</v>
      </c>
      <c r="H9" s="96" t="s">
        <v>108</v>
      </c>
    </row>
    <row r="10" spans="1:11" x14ac:dyDescent="0.15">
      <c r="A10" s="42"/>
      <c r="B10" s="42"/>
      <c r="C10" s="42"/>
      <c r="D10" s="42"/>
    </row>
    <row r="12" spans="1:11" x14ac:dyDescent="0.15">
      <c r="B12" s="95" t="s">
        <v>113</v>
      </c>
    </row>
    <row r="13" spans="1:11" s="42" customFormat="1" ht="18" customHeight="1" x14ac:dyDescent="0.15">
      <c r="C13" s="1055" t="s">
        <v>222</v>
      </c>
      <c r="D13" s="1056"/>
      <c r="E13" s="1034"/>
      <c r="F13" s="1051" t="s">
        <v>109</v>
      </c>
      <c r="G13" s="1052"/>
      <c r="H13" s="1053"/>
      <c r="I13" s="1054" t="s">
        <v>110</v>
      </c>
      <c r="J13" s="1052"/>
      <c r="K13" s="1052"/>
    </row>
    <row r="14" spans="1:11" ht="18.75" customHeight="1" x14ac:dyDescent="0.15">
      <c r="C14" s="208"/>
      <c r="D14" s="210"/>
      <c r="E14" s="297"/>
      <c r="F14" s="210"/>
      <c r="G14" s="210"/>
      <c r="H14" s="210"/>
      <c r="I14" s="211"/>
      <c r="J14" s="210"/>
      <c r="K14" s="209"/>
    </row>
    <row r="15" spans="1:11" ht="18.75" customHeight="1" x14ac:dyDescent="0.15">
      <c r="C15" s="100"/>
      <c r="D15" s="101"/>
      <c r="E15" s="298"/>
      <c r="F15" s="101"/>
      <c r="G15" s="101"/>
      <c r="H15" s="101"/>
      <c r="I15" s="213"/>
      <c r="J15" s="101"/>
      <c r="K15" s="102"/>
    </row>
    <row r="16" spans="1:11" ht="18.75" customHeight="1" x14ac:dyDescent="0.15">
      <c r="C16" s="208"/>
      <c r="D16" s="210"/>
      <c r="E16" s="297"/>
      <c r="F16" s="210"/>
      <c r="G16" s="210"/>
      <c r="H16" s="210"/>
      <c r="I16" s="211"/>
      <c r="J16" s="210"/>
      <c r="K16" s="209"/>
    </row>
    <row r="17" spans="2:11" ht="18.75" customHeight="1" x14ac:dyDescent="0.15">
      <c r="C17" s="103"/>
      <c r="D17" s="104"/>
      <c r="E17" s="299"/>
      <c r="F17" s="104"/>
      <c r="G17" s="104"/>
      <c r="H17" s="104"/>
      <c r="I17" s="212"/>
      <c r="J17" s="104"/>
      <c r="K17" s="105"/>
    </row>
    <row r="18" spans="2:11" ht="33.75" customHeight="1" x14ac:dyDescent="0.15">
      <c r="C18" s="1059" t="s">
        <v>672</v>
      </c>
      <c r="D18" s="1059"/>
      <c r="E18" s="1059"/>
      <c r="F18" s="1059"/>
      <c r="G18" s="1059"/>
      <c r="H18" s="1059"/>
      <c r="I18" s="1059"/>
      <c r="J18" s="1059"/>
      <c r="K18" s="1059"/>
    </row>
    <row r="19" spans="2:11" ht="6.75" customHeight="1" x14ac:dyDescent="0.15"/>
    <row r="20" spans="2:11" ht="13.5" x14ac:dyDescent="0.15">
      <c r="B20" s="42" t="s">
        <v>405</v>
      </c>
      <c r="C20" s="42"/>
      <c r="D20" s="94"/>
      <c r="E20" s="42" t="s">
        <v>406</v>
      </c>
      <c r="F20" s="94"/>
    </row>
    <row r="21" spans="2:11" ht="13.5" x14ac:dyDescent="0.15">
      <c r="B21" s="94"/>
      <c r="C21" s="94"/>
      <c r="D21" s="94"/>
      <c r="E21" s="42" t="s">
        <v>111</v>
      </c>
    </row>
    <row r="22" spans="2:11" ht="13.5" x14ac:dyDescent="0.15">
      <c r="B22" s="94"/>
      <c r="C22" s="94"/>
      <c r="D22" s="94"/>
      <c r="E22" s="42" t="s">
        <v>112</v>
      </c>
    </row>
    <row r="23" spans="2:11" ht="13.5" x14ac:dyDescent="0.15">
      <c r="B23" s="42"/>
      <c r="C23" s="94"/>
      <c r="D23" s="94"/>
      <c r="E23" s="94"/>
      <c r="F23" s="94"/>
    </row>
    <row r="24" spans="2:11" ht="13.5" x14ac:dyDescent="0.15">
      <c r="B24" s="42" t="s">
        <v>407</v>
      </c>
      <c r="C24" s="94"/>
      <c r="D24" s="94"/>
      <c r="E24" s="94"/>
      <c r="F24" s="94"/>
    </row>
    <row r="25" spans="2:11" ht="13.5" x14ac:dyDescent="0.15">
      <c r="C25" s="42" t="s">
        <v>408</v>
      </c>
      <c r="D25" s="94"/>
      <c r="E25" s="94"/>
      <c r="F25" s="94"/>
      <c r="G25" s="42" t="s">
        <v>585</v>
      </c>
    </row>
    <row r="26" spans="2:11" ht="13.5" x14ac:dyDescent="0.15">
      <c r="B26" s="42"/>
      <c r="C26" s="94"/>
      <c r="D26" s="94"/>
      <c r="E26" s="94"/>
      <c r="F26" s="94"/>
    </row>
    <row r="27" spans="2:11" ht="13.5" x14ac:dyDescent="0.15">
      <c r="C27" s="42" t="s">
        <v>409</v>
      </c>
      <c r="D27" s="94"/>
      <c r="E27" s="94"/>
      <c r="F27" s="94"/>
    </row>
    <row r="28" spans="2:11" ht="13.5" x14ac:dyDescent="0.15">
      <c r="B28" s="94"/>
      <c r="C28" s="42" t="str">
        <f>CONCATENATE("　　令和",入力画面!C3,"年度受付件数")</f>
        <v>　　令和5年度受付件数</v>
      </c>
      <c r="E28" s="94"/>
      <c r="F28" s="94" t="s">
        <v>307</v>
      </c>
    </row>
    <row r="29" spans="2:11" ht="13.5" customHeight="1" x14ac:dyDescent="0.15">
      <c r="B29" s="42"/>
      <c r="C29" s="68" t="str">
        <f>CONCATENATE("　　令和",入力画面!C2,"年度受付件数")</f>
        <v>　　令和6年度受付件数</v>
      </c>
      <c r="D29" s="94"/>
      <c r="E29" s="94"/>
      <c r="F29" s="94" t="s">
        <v>308</v>
      </c>
    </row>
    <row r="30" spans="2:11" ht="17.25" customHeight="1" x14ac:dyDescent="0.15">
      <c r="C30" s="280" t="s">
        <v>114</v>
      </c>
    </row>
    <row r="31" spans="2:11" ht="92.25" customHeight="1" x14ac:dyDescent="0.15">
      <c r="C31" s="97"/>
      <c r="D31" s="99"/>
      <c r="E31" s="99"/>
      <c r="F31" s="99"/>
      <c r="G31" s="99"/>
      <c r="H31" s="99"/>
      <c r="I31" s="99"/>
      <c r="J31" s="99"/>
      <c r="K31" s="98"/>
    </row>
    <row r="32" spans="2:11" ht="21.75" customHeight="1" x14ac:dyDescent="0.15">
      <c r="B32" s="95" t="s">
        <v>380</v>
      </c>
      <c r="C32" s="101" t="s">
        <v>381</v>
      </c>
      <c r="D32" s="101"/>
      <c r="E32" s="101"/>
      <c r="F32" s="101"/>
      <c r="G32" s="101"/>
      <c r="H32" s="101"/>
      <c r="I32" s="101"/>
      <c r="J32" s="101"/>
      <c r="K32" s="101"/>
    </row>
    <row r="33" spans="1:12" ht="13.5" x14ac:dyDescent="0.15">
      <c r="B33" s="42"/>
      <c r="C33" s="42"/>
      <c r="D33" s="94"/>
      <c r="E33" s="94"/>
      <c r="F33" s="94"/>
    </row>
    <row r="34" spans="1:12" ht="14.25" x14ac:dyDescent="0.15">
      <c r="A34" s="143"/>
      <c r="B34" s="75"/>
      <c r="C34" s="75"/>
      <c r="D34" s="75"/>
      <c r="E34" s="75"/>
      <c r="F34" s="75"/>
      <c r="G34" s="101"/>
      <c r="H34" s="101"/>
      <c r="I34" s="101"/>
      <c r="J34" s="101"/>
      <c r="K34" s="101"/>
      <c r="L34" s="101"/>
    </row>
    <row r="35" spans="1:12" ht="13.5" x14ac:dyDescent="0.15">
      <c r="A35" s="101"/>
      <c r="B35" s="75"/>
      <c r="C35" s="75"/>
      <c r="D35" s="75"/>
      <c r="E35" s="75"/>
      <c r="F35" s="75"/>
      <c r="G35" s="101"/>
      <c r="H35" s="101"/>
      <c r="I35" s="101"/>
      <c r="J35" s="101"/>
      <c r="K35" s="101"/>
      <c r="L35" s="101"/>
    </row>
    <row r="36" spans="1:12" x14ac:dyDescent="0.15">
      <c r="A36" s="101"/>
      <c r="B36" s="68"/>
      <c r="C36" s="1057" t="s">
        <v>671</v>
      </c>
      <c r="D36" s="1058"/>
      <c r="E36" s="1058"/>
      <c r="F36" s="1058"/>
      <c r="G36" s="1058"/>
      <c r="H36" s="1058"/>
      <c r="I36" s="1058"/>
      <c r="J36" s="1058"/>
      <c r="K36" s="1058"/>
      <c r="L36" s="101"/>
    </row>
    <row r="37" spans="1:12" ht="18" customHeight="1" x14ac:dyDescent="0.15">
      <c r="A37" s="101"/>
      <c r="B37" s="101"/>
      <c r="C37" s="1058"/>
      <c r="D37" s="1058"/>
      <c r="E37" s="1058"/>
      <c r="F37" s="1058"/>
      <c r="G37" s="1058"/>
      <c r="H37" s="1058"/>
      <c r="I37" s="1058"/>
      <c r="J37" s="1058"/>
      <c r="K37" s="1058"/>
      <c r="L37" s="101"/>
    </row>
    <row r="38" spans="1:12" ht="18.75" customHeight="1" x14ac:dyDescent="0.15">
      <c r="A38" s="101"/>
      <c r="B38" s="101"/>
      <c r="C38" s="101"/>
      <c r="D38" s="101"/>
      <c r="E38" s="101"/>
      <c r="F38" s="101"/>
      <c r="G38" s="101"/>
      <c r="H38" s="101"/>
      <c r="I38" s="101"/>
      <c r="J38" s="101"/>
      <c r="K38" s="101"/>
      <c r="L38" s="101"/>
    </row>
    <row r="39" spans="1:12" ht="18.75" customHeight="1" x14ac:dyDescent="0.15">
      <c r="A39" s="101"/>
      <c r="B39" s="101"/>
      <c r="C39" s="101"/>
      <c r="D39" s="101"/>
      <c r="E39" s="101"/>
      <c r="F39" s="101"/>
      <c r="G39" s="101"/>
      <c r="H39" s="101"/>
      <c r="I39" s="101"/>
      <c r="J39" s="101"/>
      <c r="K39" s="101"/>
      <c r="L39" s="101"/>
    </row>
    <row r="40" spans="1:12" ht="20.25" customHeight="1" x14ac:dyDescent="0.15">
      <c r="A40" s="101"/>
      <c r="B40" s="101"/>
      <c r="C40" s="101"/>
      <c r="D40" s="101"/>
      <c r="E40" s="101"/>
      <c r="F40" s="101"/>
      <c r="G40" s="101"/>
      <c r="H40" s="101"/>
      <c r="I40" s="101"/>
      <c r="J40" s="101"/>
      <c r="K40" s="101"/>
      <c r="L40" s="101"/>
    </row>
    <row r="41" spans="1:12" ht="20.25" customHeight="1" x14ac:dyDescent="0.15">
      <c r="A41" s="101"/>
      <c r="B41" s="68"/>
      <c r="C41" s="75"/>
      <c r="D41" s="101"/>
      <c r="E41" s="101"/>
      <c r="F41" s="101"/>
      <c r="G41" s="101"/>
      <c r="H41" s="101"/>
      <c r="I41" s="296"/>
      <c r="J41" s="101"/>
      <c r="K41" s="101"/>
      <c r="L41" s="101"/>
    </row>
    <row r="42" spans="1:12" ht="16.5" customHeight="1" x14ac:dyDescent="0.15">
      <c r="A42" s="101"/>
      <c r="B42" s="101"/>
      <c r="C42" s="101"/>
      <c r="D42" s="101"/>
      <c r="E42" s="101"/>
      <c r="F42" s="101"/>
      <c r="G42" s="101"/>
      <c r="H42" s="101"/>
      <c r="I42" s="101"/>
      <c r="J42" s="101"/>
      <c r="K42" s="101"/>
      <c r="L42" s="101"/>
    </row>
    <row r="43" spans="1:12" x14ac:dyDescent="0.15">
      <c r="A43" s="101"/>
      <c r="B43" s="101"/>
      <c r="C43" s="101"/>
      <c r="D43" s="101"/>
      <c r="E43" s="101"/>
      <c r="F43" s="101"/>
      <c r="G43" s="101"/>
      <c r="H43" s="101"/>
      <c r="I43" s="101"/>
      <c r="J43" s="101"/>
      <c r="K43" s="101"/>
      <c r="L43" s="101"/>
    </row>
    <row r="44" spans="1:12" x14ac:dyDescent="0.15">
      <c r="A44" s="101"/>
      <c r="B44" s="101"/>
      <c r="C44" s="101"/>
      <c r="D44" s="101"/>
      <c r="E44" s="101"/>
      <c r="F44" s="101"/>
      <c r="G44" s="101"/>
      <c r="H44" s="101"/>
      <c r="I44" s="101"/>
      <c r="J44" s="101"/>
      <c r="K44" s="101"/>
      <c r="L44" s="101"/>
    </row>
    <row r="45" spans="1:12" x14ac:dyDescent="0.15">
      <c r="A45" s="101"/>
      <c r="B45" s="101"/>
      <c r="C45" s="101"/>
      <c r="D45" s="101"/>
      <c r="E45" s="101"/>
      <c r="F45" s="101"/>
      <c r="G45" s="101"/>
      <c r="H45" s="101"/>
      <c r="I45" s="101"/>
      <c r="J45" s="101"/>
      <c r="K45" s="101"/>
      <c r="L45" s="101"/>
    </row>
    <row r="46" spans="1:12" x14ac:dyDescent="0.15">
      <c r="A46" s="101"/>
      <c r="B46" s="101"/>
      <c r="C46" s="101"/>
      <c r="D46" s="101"/>
      <c r="E46" s="101"/>
      <c r="F46" s="101"/>
      <c r="G46" s="101"/>
      <c r="H46" s="101"/>
      <c r="I46" s="101"/>
      <c r="J46" s="101"/>
      <c r="K46" s="101"/>
      <c r="L46" s="101"/>
    </row>
  </sheetData>
  <mergeCells count="5">
    <mergeCell ref="F13:H13"/>
    <mergeCell ref="I13:K13"/>
    <mergeCell ref="C13:E13"/>
    <mergeCell ref="C36:K37"/>
    <mergeCell ref="C18:K18"/>
  </mergeCells>
  <phoneticPr fontId="5"/>
  <pageMargins left="0.59055118110236227" right="0.59055118110236227" top="0.98425196850393704" bottom="0.98425196850393704" header="0.51181102362204722" footer="0.51181102362204722"/>
  <pageSetup paperSize="9" orientation="portrait" r:id="rId1"/>
  <headerFooter alignWithMargins="0">
    <oddFooter>&amp;C&amp;"ＭＳ 明朝,標準"-10-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dimension ref="B1:N42"/>
  <sheetViews>
    <sheetView zoomScale="130" zoomScaleNormal="130" zoomScaleSheetLayoutView="100" workbookViewId="0">
      <selection activeCell="P12" sqref="P12"/>
    </sheetView>
  </sheetViews>
  <sheetFormatPr defaultColWidth="9" defaultRowHeight="13.5" x14ac:dyDescent="0.15"/>
  <cols>
    <col min="1" max="1" width="1.125" style="90" customWidth="1"/>
    <col min="2" max="2" width="1" style="90" customWidth="1"/>
    <col min="3" max="3" width="3.25" style="90" customWidth="1"/>
    <col min="4" max="4" width="17.75" style="90" customWidth="1"/>
    <col min="5" max="5" width="8.25" style="90" customWidth="1"/>
    <col min="6" max="6" width="13" style="94" bestFit="1" customWidth="1"/>
    <col min="7" max="7" width="1.75" style="94" customWidth="1"/>
    <col min="8" max="8" width="9.625" style="90" customWidth="1"/>
    <col min="9" max="9" width="7.125" style="90" customWidth="1"/>
    <col min="10" max="10" width="5.75" style="90" customWidth="1"/>
    <col min="11" max="11" width="12.125" style="90" customWidth="1"/>
    <col min="12" max="12" width="11.875" style="90" customWidth="1"/>
    <col min="13" max="13" width="6.75" style="90" customWidth="1"/>
    <col min="14" max="14" width="2.375" style="90" customWidth="1"/>
    <col min="15" max="16384" width="9" style="90"/>
  </cols>
  <sheetData>
    <row r="1" spans="2:13" ht="3.75" customHeight="1" x14ac:dyDescent="0.15"/>
    <row r="2" spans="2:13" ht="14.25" x14ac:dyDescent="0.15">
      <c r="B2" s="107" t="s">
        <v>744</v>
      </c>
      <c r="C2" s="94"/>
      <c r="D2" s="94"/>
      <c r="E2" s="94"/>
      <c r="F2" s="504"/>
      <c r="G2" s="504"/>
    </row>
    <row r="3" spans="2:13" ht="4.5" customHeight="1" x14ac:dyDescent="0.15">
      <c r="B3" s="1"/>
      <c r="C3" s="94"/>
      <c r="D3" s="94"/>
      <c r="E3" s="94"/>
      <c r="F3" s="504"/>
      <c r="G3" s="504"/>
    </row>
    <row r="4" spans="2:13" ht="18.75" customHeight="1" x14ac:dyDescent="0.15">
      <c r="B4" s="1" t="s">
        <v>657</v>
      </c>
      <c r="C4" s="94"/>
      <c r="D4" s="94"/>
      <c r="E4" s="94"/>
      <c r="F4" s="504"/>
      <c r="G4" s="504"/>
      <c r="H4" s="50" t="s">
        <v>697</v>
      </c>
    </row>
    <row r="5" spans="2:13" ht="6.75" customHeight="1" x14ac:dyDescent="0.15">
      <c r="B5" s="1"/>
      <c r="C5" s="94"/>
      <c r="D5" s="94"/>
      <c r="E5" s="94"/>
      <c r="F5" s="504"/>
      <c r="G5" s="504"/>
    </row>
    <row r="6" spans="2:13" x14ac:dyDescent="0.15">
      <c r="B6" s="1" t="s">
        <v>527</v>
      </c>
      <c r="C6" s="94"/>
      <c r="D6" s="94"/>
      <c r="E6" s="504"/>
      <c r="F6" s="504"/>
      <c r="G6" s="504"/>
      <c r="H6" s="84" t="s">
        <v>268</v>
      </c>
    </row>
    <row r="7" spans="2:13" ht="15" customHeight="1" x14ac:dyDescent="0.15">
      <c r="B7" s="1"/>
      <c r="C7" s="1" t="s">
        <v>677</v>
      </c>
      <c r="D7" s="94"/>
      <c r="E7" s="504"/>
      <c r="F7" s="504"/>
      <c r="G7" s="504"/>
      <c r="H7" s="394" t="s">
        <v>547</v>
      </c>
    </row>
    <row r="8" spans="2:13" ht="15.75" customHeight="1" x14ac:dyDescent="0.15">
      <c r="B8" s="1"/>
      <c r="C8" s="1"/>
      <c r="D8" s="1"/>
      <c r="E8" s="508"/>
      <c r="F8" s="508"/>
      <c r="G8" s="504"/>
      <c r="H8" s="84" t="s">
        <v>300</v>
      </c>
      <c r="I8" s="94"/>
      <c r="J8" s="94"/>
      <c r="K8" s="94"/>
      <c r="L8" s="94"/>
    </row>
    <row r="9" spans="2:13" ht="21.75" customHeight="1" x14ac:dyDescent="0.15">
      <c r="B9" s="1"/>
      <c r="C9" s="50"/>
      <c r="D9" s="50"/>
      <c r="E9" s="508"/>
      <c r="F9" s="508"/>
      <c r="G9" s="504"/>
      <c r="H9" s="324" t="s">
        <v>348</v>
      </c>
      <c r="I9" s="323"/>
      <c r="J9" s="323"/>
      <c r="K9" s="323"/>
      <c r="L9" s="323"/>
    </row>
    <row r="10" spans="2:13" hidden="1" x14ac:dyDescent="0.15">
      <c r="B10" s="1"/>
      <c r="C10" s="1"/>
      <c r="D10" s="1"/>
      <c r="E10" s="508"/>
      <c r="F10" s="508"/>
      <c r="G10" s="504"/>
    </row>
    <row r="11" spans="2:13" ht="21.75" customHeight="1" x14ac:dyDescent="0.15">
      <c r="B11" s="1"/>
      <c r="C11" s="1"/>
      <c r="D11" s="1"/>
      <c r="E11" s="508"/>
      <c r="F11" s="508"/>
      <c r="G11" s="504"/>
      <c r="H11" s="50" t="str">
        <f>CONCATENATE("(5) 各種防災訓練の実施状況(",入力画面!C3,"年度)")</f>
        <v>(5) 各種防災訓練の実施状況(5年度)</v>
      </c>
    </row>
    <row r="12" spans="2:13" ht="32.25" customHeight="1" x14ac:dyDescent="0.15">
      <c r="B12" s="1072" t="s">
        <v>896</v>
      </c>
      <c r="C12" s="1072"/>
      <c r="D12" s="1072"/>
      <c r="E12" s="1072"/>
      <c r="F12" s="1072"/>
      <c r="G12" s="504"/>
      <c r="H12" s="1060" t="s">
        <v>46</v>
      </c>
      <c r="I12" s="1060"/>
      <c r="J12" s="1060"/>
      <c r="K12" s="1060"/>
      <c r="L12" s="1060"/>
      <c r="M12" s="729"/>
    </row>
    <row r="13" spans="2:13" ht="18.75" customHeight="1" x14ac:dyDescent="0.15">
      <c r="B13" s="1"/>
      <c r="C13" s="1" t="s">
        <v>687</v>
      </c>
      <c r="D13" s="94"/>
      <c r="E13" s="504"/>
      <c r="F13" s="504"/>
      <c r="G13" s="504"/>
      <c r="H13" s="1116" t="s">
        <v>72</v>
      </c>
      <c r="I13" s="1107" t="s">
        <v>66</v>
      </c>
      <c r="J13" s="1107"/>
      <c r="K13" s="1114" t="s">
        <v>897</v>
      </c>
      <c r="L13" s="1112" t="s">
        <v>265</v>
      </c>
      <c r="M13" s="177"/>
    </row>
    <row r="14" spans="2:13" ht="17.25" customHeight="1" thickBot="1" x14ac:dyDescent="0.2">
      <c r="B14" s="1"/>
      <c r="C14" s="1" t="s">
        <v>921</v>
      </c>
      <c r="D14" s="94"/>
      <c r="E14" s="504"/>
      <c r="F14" s="504"/>
      <c r="G14" s="504"/>
      <c r="H14" s="1117"/>
      <c r="I14" s="1108"/>
      <c r="J14" s="1108"/>
      <c r="K14" s="1115"/>
      <c r="L14" s="1113"/>
    </row>
    <row r="15" spans="2:13" ht="17.25" customHeight="1" x14ac:dyDescent="0.15">
      <c r="B15" s="1"/>
      <c r="C15" s="50" t="s">
        <v>683</v>
      </c>
      <c r="D15" s="94"/>
      <c r="E15" s="504"/>
      <c r="F15" s="504"/>
      <c r="G15" s="504"/>
      <c r="H15" s="1065" t="s">
        <v>67</v>
      </c>
      <c r="I15" s="1068" t="s">
        <v>68</v>
      </c>
      <c r="J15" s="1068"/>
      <c r="K15" s="1119" t="s">
        <v>899</v>
      </c>
      <c r="L15" s="1118" t="s">
        <v>528</v>
      </c>
    </row>
    <row r="16" spans="2:13" ht="21" customHeight="1" x14ac:dyDescent="0.15">
      <c r="B16" s="1"/>
      <c r="C16" s="1"/>
      <c r="D16" s="1063" t="s">
        <v>684</v>
      </c>
      <c r="E16" s="1064"/>
      <c r="F16" s="491" t="s">
        <v>686</v>
      </c>
      <c r="G16" s="504"/>
      <c r="H16" s="1066"/>
      <c r="I16" s="1069"/>
      <c r="J16" s="1069"/>
      <c r="K16" s="1120"/>
      <c r="L16" s="1103"/>
    </row>
    <row r="17" spans="2:14" ht="21" customHeight="1" x14ac:dyDescent="0.15">
      <c r="B17" s="1"/>
      <c r="D17" s="1061" t="s">
        <v>685</v>
      </c>
      <c r="E17" s="1062"/>
      <c r="F17" s="168" t="s">
        <v>686</v>
      </c>
      <c r="G17" s="504"/>
      <c r="H17" s="1066" t="s">
        <v>71</v>
      </c>
      <c r="I17" s="1069" t="s">
        <v>68</v>
      </c>
      <c r="J17" s="1069"/>
      <c r="K17" s="1105" t="s">
        <v>899</v>
      </c>
      <c r="L17" s="1103" t="s">
        <v>528</v>
      </c>
    </row>
    <row r="18" spans="2:14" ht="15" customHeight="1" thickBot="1" x14ac:dyDescent="0.2">
      <c r="B18" s="50"/>
      <c r="D18" s="1424" t="s">
        <v>920</v>
      </c>
      <c r="E18" s="1424"/>
      <c r="F18" s="1424"/>
      <c r="G18" s="504"/>
      <c r="H18" s="1067"/>
      <c r="I18" s="1070"/>
      <c r="J18" s="1070"/>
      <c r="K18" s="1106"/>
      <c r="L18" s="1104"/>
    </row>
    <row r="19" spans="2:14" ht="28.5" customHeight="1" x14ac:dyDescent="0.15">
      <c r="B19" s="50"/>
      <c r="D19" s="1425"/>
      <c r="E19" s="1425"/>
      <c r="F19" s="1425"/>
      <c r="G19" s="504"/>
      <c r="H19" s="728" t="s">
        <v>70</v>
      </c>
      <c r="I19" s="1071" t="s">
        <v>68</v>
      </c>
      <c r="J19" s="1071"/>
      <c r="K19" s="702" t="s">
        <v>900</v>
      </c>
      <c r="L19" s="285" t="s">
        <v>528</v>
      </c>
    </row>
    <row r="20" spans="2:14" ht="23.25" customHeight="1" x14ac:dyDescent="0.15">
      <c r="B20" s="38" t="s">
        <v>698</v>
      </c>
      <c r="C20" s="94"/>
      <c r="D20" s="94"/>
      <c r="E20" s="504"/>
      <c r="F20" s="504"/>
      <c r="G20" s="504"/>
      <c r="H20" s="727" t="s">
        <v>69</v>
      </c>
      <c r="I20" s="1109" t="s">
        <v>68</v>
      </c>
      <c r="J20" s="1109"/>
      <c r="K20" s="703" t="s">
        <v>900</v>
      </c>
      <c r="L20" s="189" t="s">
        <v>528</v>
      </c>
    </row>
    <row r="21" spans="2:14" ht="22.5" customHeight="1" x14ac:dyDescent="0.15">
      <c r="B21" s="499"/>
      <c r="C21" s="1121" t="s">
        <v>529</v>
      </c>
      <c r="D21" s="1122"/>
      <c r="E21" s="1129" t="s">
        <v>530</v>
      </c>
      <c r="F21" s="1130"/>
      <c r="G21" s="498"/>
      <c r="H21" s="85" t="s">
        <v>532</v>
      </c>
      <c r="N21" s="193"/>
    </row>
    <row r="22" spans="2:14" ht="22.5" customHeight="1" x14ac:dyDescent="0.15">
      <c r="B22" s="499"/>
      <c r="C22" s="1123"/>
      <c r="D22" s="1124"/>
      <c r="E22" s="1131"/>
      <c r="F22" s="1080"/>
      <c r="G22" s="498"/>
      <c r="H22" s="1145" t="s">
        <v>533</v>
      </c>
      <c r="I22" s="1146"/>
      <c r="J22" s="1146"/>
      <c r="K22" s="1146"/>
      <c r="L22" s="1146"/>
      <c r="M22" s="1146"/>
      <c r="N22" s="193"/>
    </row>
    <row r="23" spans="2:14" ht="28.5" customHeight="1" x14ac:dyDescent="0.15">
      <c r="B23" s="499"/>
      <c r="C23" s="1123" t="s">
        <v>55</v>
      </c>
      <c r="D23" s="501" t="s">
        <v>531</v>
      </c>
      <c r="E23" s="1079" t="s">
        <v>266</v>
      </c>
      <c r="F23" s="1080"/>
      <c r="G23" s="494"/>
      <c r="H23" s="503" t="s">
        <v>535</v>
      </c>
      <c r="N23" s="193"/>
    </row>
    <row r="24" spans="2:14" ht="22.5" customHeight="1" x14ac:dyDescent="0.15">
      <c r="B24" s="499"/>
      <c r="C24" s="1125"/>
      <c r="D24" s="506" t="s">
        <v>56</v>
      </c>
      <c r="E24" s="1079" t="s">
        <v>266</v>
      </c>
      <c r="F24" s="1080"/>
      <c r="G24" s="494"/>
      <c r="H24" s="1" t="s">
        <v>699</v>
      </c>
    </row>
    <row r="25" spans="2:14" ht="22.5" customHeight="1" x14ac:dyDescent="0.15">
      <c r="B25" s="499"/>
      <c r="C25" s="1125"/>
      <c r="D25" s="200" t="s">
        <v>534</v>
      </c>
      <c r="E25" s="1079" t="s">
        <v>57</v>
      </c>
      <c r="F25" s="1080"/>
      <c r="G25" s="508"/>
      <c r="H25" s="1141" t="s">
        <v>537</v>
      </c>
      <c r="I25" s="1142"/>
      <c r="J25" s="502" t="s">
        <v>223</v>
      </c>
      <c r="K25" s="1143" t="s">
        <v>73</v>
      </c>
      <c r="L25" s="1144"/>
      <c r="M25" s="58" t="s">
        <v>223</v>
      </c>
    </row>
    <row r="26" spans="2:14" ht="22.5" customHeight="1" x14ac:dyDescent="0.15">
      <c r="B26" s="499"/>
      <c r="C26" s="1125"/>
      <c r="D26" s="506" t="s">
        <v>536</v>
      </c>
      <c r="E26" s="1079" t="s">
        <v>267</v>
      </c>
      <c r="F26" s="1080"/>
      <c r="G26" s="494"/>
    </row>
    <row r="27" spans="2:14" ht="22.5" customHeight="1" x14ac:dyDescent="0.15">
      <c r="B27" s="499"/>
      <c r="C27" s="1126" t="s">
        <v>58</v>
      </c>
      <c r="D27" s="506" t="s">
        <v>59</v>
      </c>
      <c r="E27" s="1079" t="s">
        <v>267</v>
      </c>
      <c r="F27" s="1080"/>
      <c r="G27" s="494"/>
      <c r="H27" s="1" t="str">
        <f>CONCATENATE("(7) 消防署の立入検査の状況(",入力画面!C3,"年度・",入力画面!C2,"年度)")</f>
        <v>(7) 消防署の立入検査の状況(5年度・6年度)</v>
      </c>
    </row>
    <row r="28" spans="2:14" ht="22.5" customHeight="1" x14ac:dyDescent="0.15">
      <c r="B28" s="499"/>
      <c r="C28" s="1126"/>
      <c r="D28" s="506" t="s">
        <v>60</v>
      </c>
      <c r="E28" s="1079" t="s">
        <v>267</v>
      </c>
      <c r="F28" s="1080"/>
      <c r="G28" s="494"/>
      <c r="H28" s="492" t="s">
        <v>74</v>
      </c>
      <c r="I28" s="799" t="s">
        <v>75</v>
      </c>
      <c r="J28" s="799"/>
      <c r="K28" s="799"/>
      <c r="L28" s="799"/>
      <c r="M28" s="753"/>
    </row>
    <row r="29" spans="2:14" ht="22.5" customHeight="1" x14ac:dyDescent="0.15">
      <c r="B29" s="499"/>
      <c r="C29" s="1126"/>
      <c r="D29" s="506" t="s">
        <v>538</v>
      </c>
      <c r="E29" s="1079" t="s">
        <v>540</v>
      </c>
      <c r="F29" s="1080"/>
      <c r="G29" s="494"/>
      <c r="H29" s="196"/>
      <c r="I29" s="378" t="s">
        <v>271</v>
      </c>
      <c r="J29" s="194"/>
      <c r="K29" s="190"/>
      <c r="L29" s="194"/>
      <c r="M29" s="195"/>
    </row>
    <row r="30" spans="2:14" ht="22.5" customHeight="1" x14ac:dyDescent="0.15">
      <c r="B30" s="499"/>
      <c r="C30" s="1126"/>
      <c r="D30" s="506" t="s">
        <v>61</v>
      </c>
      <c r="E30" s="1079" t="s">
        <v>540</v>
      </c>
      <c r="F30" s="1080"/>
      <c r="G30" s="494"/>
      <c r="H30" s="197"/>
      <c r="I30" s="52"/>
      <c r="J30" s="177"/>
      <c r="K30" s="498"/>
      <c r="L30" s="177"/>
      <c r="M30" s="178"/>
    </row>
    <row r="31" spans="2:14" ht="22.5" customHeight="1" x14ac:dyDescent="0.15">
      <c r="B31" s="499"/>
      <c r="C31" s="1126"/>
      <c r="D31" s="506" t="s">
        <v>62</v>
      </c>
      <c r="E31" s="1079" t="s">
        <v>540</v>
      </c>
      <c r="F31" s="1080"/>
      <c r="G31" s="494"/>
      <c r="H31" s="197"/>
      <c r="I31" s="86" t="s">
        <v>272</v>
      </c>
      <c r="J31" s="177"/>
      <c r="K31" s="52"/>
      <c r="L31" s="177"/>
      <c r="M31" s="178"/>
    </row>
    <row r="32" spans="2:14" ht="30" customHeight="1" x14ac:dyDescent="0.15">
      <c r="B32" s="499"/>
      <c r="C32" s="1126"/>
      <c r="D32" s="506" t="s">
        <v>63</v>
      </c>
      <c r="E32" s="1079" t="s">
        <v>540</v>
      </c>
      <c r="F32" s="1080"/>
      <c r="G32" s="494"/>
      <c r="H32" s="198"/>
      <c r="I32" s="191"/>
      <c r="J32" s="180"/>
      <c r="K32" s="192"/>
      <c r="L32" s="180"/>
      <c r="M32" s="181"/>
    </row>
    <row r="33" spans="2:13" ht="22.5" customHeight="1" x14ac:dyDescent="0.15">
      <c r="B33" s="499"/>
      <c r="C33" s="1126"/>
      <c r="D33" s="506" t="s">
        <v>541</v>
      </c>
      <c r="E33" s="1079" t="s">
        <v>540</v>
      </c>
      <c r="F33" s="1080"/>
      <c r="G33" s="494"/>
      <c r="H33" s="197"/>
      <c r="I33" s="86" t="s">
        <v>273</v>
      </c>
      <c r="K33" s="86"/>
      <c r="L33" s="86"/>
      <c r="M33" s="178"/>
    </row>
    <row r="34" spans="2:13" ht="22.5" customHeight="1" x14ac:dyDescent="0.15">
      <c r="B34" s="499"/>
      <c r="C34" s="1126"/>
      <c r="D34" s="506" t="s">
        <v>658</v>
      </c>
      <c r="E34" s="1079" t="s">
        <v>267</v>
      </c>
      <c r="F34" s="1080"/>
      <c r="G34" s="494"/>
      <c r="H34" s="199"/>
      <c r="I34" s="92"/>
      <c r="J34" s="92"/>
      <c r="K34" s="92"/>
      <c r="L34" s="92"/>
      <c r="M34" s="176"/>
    </row>
    <row r="35" spans="2:13" ht="22.5" customHeight="1" x14ac:dyDescent="0.15">
      <c r="B35" s="499"/>
      <c r="C35" s="1126"/>
      <c r="D35" s="506" t="s">
        <v>64</v>
      </c>
      <c r="E35" s="1079" t="s">
        <v>542</v>
      </c>
      <c r="F35" s="1080"/>
      <c r="G35" s="494"/>
      <c r="H35" s="1127" t="s">
        <v>358</v>
      </c>
      <c r="I35" s="1128"/>
      <c r="J35" s="1128"/>
      <c r="K35" s="1128"/>
      <c r="L35" s="1128"/>
      <c r="M35" s="1128"/>
    </row>
    <row r="36" spans="2:13" ht="22.5" customHeight="1" x14ac:dyDescent="0.15">
      <c r="B36" s="499"/>
      <c r="C36" s="1126"/>
      <c r="D36" s="506" t="s">
        <v>543</v>
      </c>
      <c r="E36" s="1079" t="s">
        <v>544</v>
      </c>
      <c r="F36" s="1080"/>
      <c r="G36" s="494"/>
      <c r="H36" s="462" t="str">
        <f>CONCATENATE("(8) 消防設備の保守点検の状況(",入力画面!C3,"年度)［※未措置のまま放置しないこと。］")</f>
        <v>(8) 消防設備の保守点検の状況(5年度)［※未措置のまま放置しないこと。］</v>
      </c>
      <c r="K36" s="400"/>
      <c r="L36" s="401"/>
      <c r="M36" s="401"/>
    </row>
    <row r="37" spans="2:13" ht="30" customHeight="1" x14ac:dyDescent="0.15">
      <c r="B37" s="499"/>
      <c r="C37" s="1126"/>
      <c r="D37" s="506" t="s">
        <v>614</v>
      </c>
      <c r="E37" s="1079" t="s">
        <v>544</v>
      </c>
      <c r="F37" s="1080"/>
      <c r="G37" s="494"/>
      <c r="H37" s="1132" t="s">
        <v>270</v>
      </c>
      <c r="I37" s="1134" t="s">
        <v>620</v>
      </c>
      <c r="J37" s="1135"/>
      <c r="K37" s="1135"/>
      <c r="L37" s="1137" t="s">
        <v>269</v>
      </c>
      <c r="M37" s="1138"/>
    </row>
    <row r="38" spans="2:13" ht="22.5" customHeight="1" x14ac:dyDescent="0.15">
      <c r="B38" s="499"/>
      <c r="C38" s="1126"/>
      <c r="D38" s="506" t="s">
        <v>545</v>
      </c>
      <c r="E38" s="1079" t="s">
        <v>544</v>
      </c>
      <c r="F38" s="1080"/>
      <c r="G38" s="494"/>
      <c r="H38" s="1133"/>
      <c r="I38" s="1136"/>
      <c r="J38" s="1136"/>
      <c r="K38" s="1136"/>
      <c r="L38" s="1139"/>
      <c r="M38" s="1140"/>
    </row>
    <row r="39" spans="2:13" ht="26.25" customHeight="1" x14ac:dyDescent="0.15">
      <c r="B39" s="499"/>
      <c r="C39" s="1087" t="s">
        <v>546</v>
      </c>
      <c r="D39" s="1088"/>
      <c r="E39" s="1110" t="s">
        <v>544</v>
      </c>
      <c r="F39" s="1111"/>
      <c r="G39" s="494"/>
      <c r="H39" s="1085" t="s">
        <v>659</v>
      </c>
      <c r="I39" s="1095" t="s">
        <v>621</v>
      </c>
      <c r="J39" s="1096"/>
      <c r="K39" s="1097"/>
      <c r="L39" s="1073" t="s">
        <v>622</v>
      </c>
      <c r="M39" s="1074"/>
    </row>
    <row r="40" spans="2:13" ht="31.5" customHeight="1" x14ac:dyDescent="0.15">
      <c r="G40" s="494"/>
      <c r="H40" s="1086"/>
      <c r="I40" s="1091"/>
      <c r="J40" s="1092"/>
      <c r="K40" s="1093"/>
      <c r="L40" s="1089" t="s">
        <v>878</v>
      </c>
      <c r="M40" s="1090"/>
    </row>
    <row r="41" spans="2:13" ht="12.75" customHeight="1" x14ac:dyDescent="0.15">
      <c r="C41" s="1075" t="s">
        <v>688</v>
      </c>
      <c r="D41" s="1076"/>
      <c r="E41" s="1081" t="s">
        <v>877</v>
      </c>
      <c r="F41" s="1082"/>
      <c r="G41" s="494"/>
      <c r="H41" s="1085" t="s">
        <v>660</v>
      </c>
      <c r="I41" s="1095" t="s">
        <v>621</v>
      </c>
      <c r="J41" s="1096"/>
      <c r="K41" s="1097"/>
      <c r="L41" s="1073" t="s">
        <v>622</v>
      </c>
      <c r="M41" s="1074"/>
    </row>
    <row r="42" spans="2:13" ht="30" customHeight="1" x14ac:dyDescent="0.15">
      <c r="C42" s="1077"/>
      <c r="D42" s="1078"/>
      <c r="E42" s="1083"/>
      <c r="F42" s="1084"/>
      <c r="H42" s="1094"/>
      <c r="I42" s="1098"/>
      <c r="J42" s="1099"/>
      <c r="K42" s="1100"/>
      <c r="L42" s="1101" t="s">
        <v>878</v>
      </c>
      <c r="M42" s="1102"/>
    </row>
  </sheetData>
  <mergeCells count="61">
    <mergeCell ref="D18:F19"/>
    <mergeCell ref="L15:L16"/>
    <mergeCell ref="K15:K16"/>
    <mergeCell ref="C21:D22"/>
    <mergeCell ref="C23:C26"/>
    <mergeCell ref="C27:C38"/>
    <mergeCell ref="H35:M35"/>
    <mergeCell ref="E21:F22"/>
    <mergeCell ref="E23:F23"/>
    <mergeCell ref="E24:F24"/>
    <mergeCell ref="E29:F29"/>
    <mergeCell ref="I28:M28"/>
    <mergeCell ref="H37:H38"/>
    <mergeCell ref="I37:K38"/>
    <mergeCell ref="L37:M38"/>
    <mergeCell ref="H25:I25"/>
    <mergeCell ref="K25:L25"/>
    <mergeCell ref="I20:J20"/>
    <mergeCell ref="E39:F39"/>
    <mergeCell ref="E35:F35"/>
    <mergeCell ref="E36:F36"/>
    <mergeCell ref="E25:F25"/>
    <mergeCell ref="E26:F26"/>
    <mergeCell ref="E27:F27"/>
    <mergeCell ref="E28:F28"/>
    <mergeCell ref="E33:F33"/>
    <mergeCell ref="E34:F34"/>
    <mergeCell ref="E37:F37"/>
    <mergeCell ref="E38:F38"/>
    <mergeCell ref="I39:K39"/>
    <mergeCell ref="H22:M22"/>
    <mergeCell ref="L39:M39"/>
    <mergeCell ref="C41:D42"/>
    <mergeCell ref="E30:F30"/>
    <mergeCell ref="E31:F31"/>
    <mergeCell ref="E32:F32"/>
    <mergeCell ref="E41:F42"/>
    <mergeCell ref="H39:H40"/>
    <mergeCell ref="C39:D39"/>
    <mergeCell ref="L40:M40"/>
    <mergeCell ref="I40:K40"/>
    <mergeCell ref="H41:H42"/>
    <mergeCell ref="I41:K41"/>
    <mergeCell ref="L41:M41"/>
    <mergeCell ref="I42:K42"/>
    <mergeCell ref="L42:M42"/>
    <mergeCell ref="H12:L12"/>
    <mergeCell ref="D17:E17"/>
    <mergeCell ref="D16:E16"/>
    <mergeCell ref="H15:H16"/>
    <mergeCell ref="H17:H18"/>
    <mergeCell ref="I15:J16"/>
    <mergeCell ref="I17:J18"/>
    <mergeCell ref="I19:J19"/>
    <mergeCell ref="B12:F12"/>
    <mergeCell ref="L17:L18"/>
    <mergeCell ref="K17:K18"/>
    <mergeCell ref="I13:J14"/>
    <mergeCell ref="L13:L14"/>
    <mergeCell ref="K13:K14"/>
    <mergeCell ref="H13:H14"/>
  </mergeCells>
  <phoneticPr fontId="5"/>
  <pageMargins left="0.59055118110236227" right="0.39370078740157483" top="0.78740157480314965" bottom="0.78740157480314965" header="0.51181102362204722" footer="0.51181102362204722"/>
  <pageSetup paperSize="9" scale="91" orientation="portrait" r:id="rId1"/>
  <headerFooter alignWithMargins="0">
    <oddFooter>&amp;C&amp;"ＭＳ 明朝,標準"-11-</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1"/>
  <dimension ref="A1:U39"/>
  <sheetViews>
    <sheetView view="pageLayout" zoomScale="106" zoomScaleNormal="106" zoomScaleSheetLayoutView="100" zoomScalePageLayoutView="106" workbookViewId="0">
      <selection activeCell="C17" sqref="C17"/>
    </sheetView>
  </sheetViews>
  <sheetFormatPr defaultColWidth="9" defaultRowHeight="13.5" x14ac:dyDescent="0.15"/>
  <cols>
    <col min="1" max="1" width="3.75" style="14" customWidth="1"/>
    <col min="2" max="5" width="8.125" style="14" customWidth="1"/>
    <col min="6" max="6" width="33" style="14" customWidth="1"/>
    <col min="7" max="7" width="19" style="14" customWidth="1"/>
    <col min="8" max="8" width="3.375" style="14" customWidth="1"/>
    <col min="9" max="16384" width="9" style="14"/>
  </cols>
  <sheetData>
    <row r="1" spans="1:21" x14ac:dyDescent="0.15">
      <c r="A1" s="45"/>
    </row>
    <row r="2" spans="1:21" s="90" customFormat="1" x14ac:dyDescent="0.15">
      <c r="A2" s="42" t="s">
        <v>757</v>
      </c>
      <c r="C2" s="38"/>
      <c r="D2" s="38"/>
      <c r="E2" s="38"/>
      <c r="F2" s="38"/>
      <c r="G2" s="38"/>
      <c r="H2" s="38"/>
      <c r="I2" s="38"/>
      <c r="J2" s="38"/>
      <c r="K2" s="38"/>
      <c r="L2" s="38"/>
      <c r="M2" s="91"/>
      <c r="N2" s="91"/>
      <c r="O2" s="91"/>
      <c r="P2" s="91"/>
      <c r="Q2" s="91"/>
      <c r="R2" s="91"/>
      <c r="S2" s="91"/>
      <c r="T2" s="91"/>
      <c r="U2" s="91"/>
    </row>
    <row r="3" spans="1:21" s="90" customFormat="1" x14ac:dyDescent="0.15">
      <c r="B3" s="42"/>
      <c r="C3" s="38"/>
      <c r="D3" s="38"/>
      <c r="E3" s="38"/>
      <c r="F3" s="38"/>
      <c r="G3" s="38"/>
      <c r="H3" s="38"/>
      <c r="I3" s="38"/>
      <c r="J3" s="38"/>
      <c r="K3" s="38"/>
      <c r="L3" s="38"/>
      <c r="M3" s="91"/>
      <c r="N3" s="91"/>
      <c r="O3" s="91"/>
      <c r="P3" s="91"/>
      <c r="Q3" s="91"/>
      <c r="R3" s="91"/>
      <c r="S3" s="91"/>
      <c r="T3" s="91"/>
      <c r="U3" s="91"/>
    </row>
    <row r="4" spans="1:21" s="90" customFormat="1" x14ac:dyDescent="0.15">
      <c r="B4" s="42"/>
      <c r="C4" s="38"/>
      <c r="D4" s="38"/>
      <c r="E4" s="38"/>
      <c r="F4" s="38"/>
      <c r="G4" s="38"/>
      <c r="H4" s="38"/>
      <c r="I4" s="38"/>
      <c r="J4" s="38"/>
      <c r="K4" s="38"/>
      <c r="L4" s="38"/>
      <c r="M4" s="91"/>
      <c r="N4" s="91"/>
      <c r="O4" s="91"/>
      <c r="P4" s="91"/>
      <c r="Q4" s="91"/>
      <c r="R4" s="91"/>
      <c r="S4" s="91"/>
      <c r="T4" s="91"/>
      <c r="U4" s="91"/>
    </row>
    <row r="5" spans="1:21" x14ac:dyDescent="0.15">
      <c r="A5" s="577" t="s">
        <v>758</v>
      </c>
      <c r="B5" s="571"/>
      <c r="C5" s="571"/>
      <c r="D5" s="571"/>
      <c r="E5" s="571"/>
      <c r="F5" s="571"/>
    </row>
    <row r="6" spans="1:21" ht="14.25" customHeight="1" x14ac:dyDescent="0.15">
      <c r="B6" s="327" t="s">
        <v>410</v>
      </c>
      <c r="C6" s="326"/>
      <c r="D6" s="326"/>
      <c r="E6" s="326"/>
      <c r="F6" s="326"/>
      <c r="G6" s="326"/>
    </row>
    <row r="7" spans="1:21" ht="15.75" customHeight="1" x14ac:dyDescent="0.15">
      <c r="B7" s="1116" t="s">
        <v>121</v>
      </c>
      <c r="C7" s="1147" t="s">
        <v>123</v>
      </c>
      <c r="D7" s="1147"/>
      <c r="E7" s="1147"/>
      <c r="F7" s="1147" t="s">
        <v>122</v>
      </c>
      <c r="G7" s="758" t="s">
        <v>115</v>
      </c>
      <c r="H7" s="46"/>
      <c r="I7" s="46"/>
      <c r="J7" s="46"/>
    </row>
    <row r="8" spans="1:21" ht="15.75" customHeight="1" x14ac:dyDescent="0.15">
      <c r="B8" s="1125"/>
      <c r="C8" s="145" t="s">
        <v>116</v>
      </c>
      <c r="D8" s="145" t="s">
        <v>117</v>
      </c>
      <c r="E8" s="145" t="s">
        <v>579</v>
      </c>
      <c r="F8" s="1148"/>
      <c r="G8" s="740"/>
      <c r="H8" s="46"/>
      <c r="I8" s="46"/>
      <c r="J8" s="46"/>
    </row>
    <row r="9" spans="1:21" ht="16.5" customHeight="1" x14ac:dyDescent="0.15">
      <c r="B9" s="379" t="s">
        <v>275</v>
      </c>
      <c r="C9" s="380" t="s">
        <v>276</v>
      </c>
      <c r="D9" s="380" t="s">
        <v>276</v>
      </c>
      <c r="E9" s="380" t="s">
        <v>276</v>
      </c>
      <c r="F9" s="203" t="s">
        <v>118</v>
      </c>
      <c r="G9" s="49"/>
      <c r="H9" s="46"/>
      <c r="I9" s="46"/>
      <c r="J9" s="46"/>
    </row>
    <row r="10" spans="1:21" ht="16.5" customHeight="1" x14ac:dyDescent="0.15">
      <c r="B10" s="87"/>
      <c r="C10" s="204"/>
      <c r="D10" s="204"/>
      <c r="E10" s="204"/>
      <c r="F10" s="205" t="s">
        <v>274</v>
      </c>
      <c r="G10" s="49"/>
      <c r="H10" s="46"/>
      <c r="I10" s="46"/>
      <c r="J10" s="46"/>
    </row>
    <row r="11" spans="1:21" ht="16.5" customHeight="1" x14ac:dyDescent="0.15">
      <c r="B11" s="87"/>
      <c r="C11" s="204"/>
      <c r="D11" s="204"/>
      <c r="E11" s="204"/>
      <c r="F11" s="205"/>
      <c r="G11" s="49"/>
      <c r="H11" s="46"/>
      <c r="I11" s="46"/>
      <c r="J11" s="46"/>
    </row>
    <row r="12" spans="1:21" ht="16.5" customHeight="1" x14ac:dyDescent="0.15">
      <c r="B12" s="87"/>
      <c r="C12" s="204"/>
      <c r="D12" s="204"/>
      <c r="E12" s="204"/>
      <c r="F12" s="205" t="s">
        <v>119</v>
      </c>
      <c r="G12" s="49"/>
      <c r="H12" s="46"/>
      <c r="I12" s="46"/>
      <c r="J12" s="46"/>
    </row>
    <row r="13" spans="1:21" ht="16.5" customHeight="1" x14ac:dyDescent="0.15">
      <c r="B13" s="87"/>
      <c r="C13" s="204"/>
      <c r="D13" s="204"/>
      <c r="E13" s="204"/>
      <c r="F13" s="205" t="s">
        <v>120</v>
      </c>
      <c r="G13" s="49"/>
      <c r="H13" s="46"/>
      <c r="I13" s="46"/>
      <c r="J13" s="46"/>
    </row>
    <row r="14" spans="1:21" ht="16.5" customHeight="1" x14ac:dyDescent="0.15">
      <c r="B14" s="87"/>
      <c r="C14" s="204"/>
      <c r="D14" s="204"/>
      <c r="E14" s="204"/>
      <c r="F14" s="204"/>
      <c r="G14" s="49"/>
      <c r="H14" s="46"/>
      <c r="I14" s="46"/>
      <c r="J14" s="46"/>
    </row>
    <row r="15" spans="1:21" ht="16.5" customHeight="1" x14ac:dyDescent="0.15">
      <c r="B15" s="87"/>
      <c r="C15" s="204"/>
      <c r="D15" s="204"/>
      <c r="E15" s="204"/>
      <c r="F15" s="204"/>
      <c r="G15" s="49"/>
      <c r="H15" s="46"/>
      <c r="I15" s="46"/>
      <c r="J15" s="46"/>
    </row>
    <row r="16" spans="1:21" ht="16.5" customHeight="1" x14ac:dyDescent="0.15">
      <c r="A16" s="45"/>
      <c r="B16" s="87"/>
      <c r="C16" s="204"/>
      <c r="D16" s="204"/>
      <c r="E16" s="204"/>
      <c r="F16" s="204"/>
      <c r="G16" s="49"/>
      <c r="H16" s="46"/>
      <c r="I16" s="46"/>
      <c r="J16" s="46"/>
    </row>
    <row r="17" spans="1:10" ht="16.5" customHeight="1" x14ac:dyDescent="0.15">
      <c r="A17" s="45"/>
      <c r="B17" s="87"/>
      <c r="C17" s="204"/>
      <c r="D17" s="204"/>
      <c r="E17" s="204"/>
      <c r="F17" s="204"/>
      <c r="G17" s="158"/>
      <c r="H17" s="46"/>
      <c r="I17" s="46"/>
      <c r="J17" s="46"/>
    </row>
    <row r="18" spans="1:10" s="555" customFormat="1" ht="16.5" customHeight="1" x14ac:dyDescent="0.15">
      <c r="A18" s="45"/>
      <c r="B18" s="87"/>
      <c r="C18" s="204"/>
      <c r="D18" s="204"/>
      <c r="E18" s="204"/>
      <c r="F18" s="204"/>
      <c r="G18" s="158"/>
      <c r="H18" s="46"/>
      <c r="I18" s="46"/>
      <c r="J18" s="46"/>
    </row>
    <row r="19" spans="1:10" s="555" customFormat="1" ht="16.5" customHeight="1" x14ac:dyDescent="0.15">
      <c r="A19" s="45"/>
      <c r="B19" s="87"/>
      <c r="C19" s="204"/>
      <c r="D19" s="204"/>
      <c r="E19" s="204"/>
      <c r="F19" s="204"/>
      <c r="G19" s="158"/>
      <c r="H19" s="46"/>
      <c r="I19" s="46"/>
      <c r="J19" s="46"/>
    </row>
    <row r="20" spans="1:10" ht="16.5" customHeight="1" x14ac:dyDescent="0.15">
      <c r="A20" s="45"/>
      <c r="B20" s="78"/>
      <c r="C20" s="205"/>
      <c r="D20" s="205"/>
      <c r="E20" s="205"/>
      <c r="F20" s="205"/>
      <c r="G20" s="13"/>
    </row>
    <row r="21" spans="1:10" ht="16.5" customHeight="1" x14ac:dyDescent="0.15">
      <c r="A21" s="45"/>
      <c r="B21" s="78"/>
      <c r="C21" s="205"/>
      <c r="D21" s="205"/>
      <c r="E21" s="205"/>
      <c r="F21" s="205"/>
      <c r="G21" s="13"/>
    </row>
    <row r="22" spans="1:10" ht="16.5" customHeight="1" x14ac:dyDescent="0.15">
      <c r="A22" s="45"/>
      <c r="B22" s="78"/>
      <c r="C22" s="205"/>
      <c r="D22" s="205"/>
      <c r="E22" s="205"/>
      <c r="F22" s="205"/>
      <c r="G22" s="13"/>
    </row>
    <row r="23" spans="1:10" ht="16.5" customHeight="1" x14ac:dyDescent="0.15">
      <c r="A23" s="45"/>
      <c r="B23" s="78"/>
      <c r="C23" s="205"/>
      <c r="D23" s="205"/>
      <c r="E23" s="205"/>
      <c r="F23" s="205"/>
      <c r="G23" s="13"/>
    </row>
    <row r="24" spans="1:10" ht="16.5" customHeight="1" x14ac:dyDescent="0.15">
      <c r="A24" s="45"/>
      <c r="B24" s="78"/>
      <c r="C24" s="205"/>
      <c r="D24" s="205"/>
      <c r="E24" s="205"/>
      <c r="F24" s="205"/>
      <c r="G24" s="13"/>
    </row>
    <row r="25" spans="1:10" ht="16.5" customHeight="1" x14ac:dyDescent="0.15">
      <c r="A25" s="45"/>
      <c r="B25" s="78"/>
      <c r="C25" s="205"/>
      <c r="D25" s="205"/>
      <c r="E25" s="205"/>
      <c r="F25" s="205"/>
      <c r="G25" s="13"/>
    </row>
    <row r="26" spans="1:10" ht="16.5" customHeight="1" x14ac:dyDescent="0.15">
      <c r="A26" s="45"/>
      <c r="B26" s="78"/>
      <c r="C26" s="205"/>
      <c r="D26" s="205"/>
      <c r="E26" s="205"/>
      <c r="F26" s="205"/>
      <c r="G26" s="13"/>
    </row>
    <row r="27" spans="1:10" ht="16.5" customHeight="1" x14ac:dyDescent="0.15">
      <c r="A27" s="45"/>
      <c r="B27" s="78"/>
      <c r="C27" s="205"/>
      <c r="D27" s="205"/>
      <c r="E27" s="205"/>
      <c r="F27" s="205" t="s">
        <v>277</v>
      </c>
      <c r="G27" s="202"/>
    </row>
    <row r="28" spans="1:10" ht="16.5" customHeight="1" x14ac:dyDescent="0.15">
      <c r="A28" s="45"/>
      <c r="B28" s="78"/>
      <c r="C28" s="205"/>
      <c r="D28" s="205"/>
      <c r="E28" s="205"/>
      <c r="F28" s="159"/>
      <c r="G28" s="202"/>
    </row>
    <row r="29" spans="1:10" ht="16.5" customHeight="1" x14ac:dyDescent="0.15">
      <c r="A29" s="45"/>
      <c r="B29" s="78"/>
      <c r="C29" s="205"/>
      <c r="D29" s="205"/>
      <c r="E29" s="205"/>
      <c r="F29" s="159"/>
      <c r="G29" s="10" t="str">
        <f xml:space="preserve"> CONCATENATE("　※令和",入力画面!C3,"年度防災")</f>
        <v>　※令和5年度防災</v>
      </c>
    </row>
    <row r="30" spans="1:10" ht="16.5" customHeight="1" x14ac:dyDescent="0.15">
      <c r="A30" s="45"/>
      <c r="B30" s="78"/>
      <c r="C30" s="205"/>
      <c r="D30" s="205"/>
      <c r="E30" s="205"/>
      <c r="F30" s="159"/>
      <c r="G30" s="10" t="s">
        <v>608</v>
      </c>
    </row>
    <row r="31" spans="1:10" ht="16.5" customHeight="1" x14ac:dyDescent="0.15">
      <c r="A31" s="45"/>
      <c r="B31" s="78"/>
      <c r="C31" s="205"/>
      <c r="D31" s="205"/>
      <c r="E31" s="205"/>
      <c r="F31" s="159"/>
      <c r="G31" s="10" t="s">
        <v>609</v>
      </c>
    </row>
    <row r="32" spans="1:10" ht="16.5" customHeight="1" x14ac:dyDescent="0.15">
      <c r="A32" s="45"/>
      <c r="B32" s="78"/>
      <c r="C32" s="205"/>
      <c r="D32" s="205"/>
      <c r="E32" s="159"/>
      <c r="F32" s="159"/>
      <c r="G32" s="13"/>
    </row>
    <row r="33" spans="1:7" ht="12" customHeight="1" x14ac:dyDescent="0.15">
      <c r="A33" s="45"/>
      <c r="B33" s="78"/>
      <c r="C33" s="205"/>
      <c r="D33" s="205"/>
      <c r="E33" s="159"/>
      <c r="F33" s="159"/>
      <c r="G33" s="13"/>
    </row>
    <row r="34" spans="1:7" ht="16.5" hidden="1" customHeight="1" x14ac:dyDescent="0.15">
      <c r="A34" s="45"/>
      <c r="B34" s="78"/>
      <c r="C34" s="205"/>
      <c r="D34" s="205"/>
      <c r="E34" s="159"/>
      <c r="F34" s="159"/>
      <c r="G34" s="13"/>
    </row>
    <row r="35" spans="1:7" ht="21" customHeight="1" x14ac:dyDescent="0.15">
      <c r="A35" s="45"/>
      <c r="B35" s="93"/>
      <c r="C35" s="206"/>
      <c r="D35" s="206"/>
      <c r="E35" s="160"/>
      <c r="F35" s="160"/>
      <c r="G35" s="16"/>
    </row>
    <row r="36" spans="1:7" ht="24.75" customHeight="1" x14ac:dyDescent="0.15">
      <c r="A36" s="45"/>
      <c r="B36" s="1151" t="s">
        <v>302</v>
      </c>
      <c r="C36" s="1152"/>
      <c r="D36" s="1152"/>
      <c r="E36" s="1152"/>
      <c r="F36" s="1152"/>
    </row>
    <row r="37" spans="1:7" x14ac:dyDescent="0.15">
      <c r="B37" s="1149" t="s">
        <v>497</v>
      </c>
      <c r="C37" s="1150"/>
      <c r="D37" s="1150"/>
      <c r="E37" s="1150"/>
      <c r="F37" s="1150"/>
    </row>
    <row r="38" spans="1:7" ht="67.5" hidden="1" customHeight="1" x14ac:dyDescent="0.15">
      <c r="A38" s="4" t="s">
        <v>212</v>
      </c>
    </row>
    <row r="39" spans="1:7" ht="54.75" customHeight="1" x14ac:dyDescent="0.15">
      <c r="B39" s="1021" t="s">
        <v>678</v>
      </c>
      <c r="C39" s="1021"/>
      <c r="D39" s="1021"/>
      <c r="E39" s="1021"/>
      <c r="F39" s="1021"/>
      <c r="G39" s="1021"/>
    </row>
  </sheetData>
  <mergeCells count="7">
    <mergeCell ref="B39:G39"/>
    <mergeCell ref="C7:E7"/>
    <mergeCell ref="B7:B8"/>
    <mergeCell ref="F7:F8"/>
    <mergeCell ref="G7:G8"/>
    <mergeCell ref="B37:F37"/>
    <mergeCell ref="B36:F36"/>
  </mergeCells>
  <phoneticPr fontId="5"/>
  <pageMargins left="0.59055118110236227" right="0.59055118110236227" top="0.98425196850393704" bottom="0.98425196850393704" header="0.51181102362204722" footer="0.51181102362204722"/>
  <pageSetup paperSize="9" orientation="portrait" r:id="rId1"/>
  <headerFooter alignWithMargins="0">
    <oddFooter>&amp;C&amp;"ＭＳ 明朝,標準"-12-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6"/>
  <dimension ref="B1:K46"/>
  <sheetViews>
    <sheetView view="pageLayout" topLeftCell="B31" zoomScaleNormal="100" zoomScaleSheetLayoutView="100" workbookViewId="0">
      <selection activeCell="C17" sqref="C17"/>
    </sheetView>
  </sheetViews>
  <sheetFormatPr defaultColWidth="9" defaultRowHeight="13.5" x14ac:dyDescent="0.15"/>
  <cols>
    <col min="1" max="1" width="2.5" style="90" customWidth="1"/>
    <col min="2" max="2" width="2.375" style="90" customWidth="1"/>
    <col min="3" max="3" width="9" style="90"/>
    <col min="4" max="4" width="10.625" style="90" customWidth="1"/>
    <col min="5" max="5" width="11.75" style="90" customWidth="1"/>
    <col min="6" max="6" width="12.5" style="90" customWidth="1"/>
    <col min="7" max="10" width="9" style="90"/>
    <col min="11" max="11" width="4.375" style="90" customWidth="1"/>
    <col min="12" max="16384" width="9" style="90"/>
  </cols>
  <sheetData>
    <row r="1" spans="2:11" ht="14.25" x14ac:dyDescent="0.15">
      <c r="B1" s="107" t="s">
        <v>759</v>
      </c>
      <c r="C1" s="94"/>
      <c r="D1" s="94"/>
      <c r="E1" s="94"/>
      <c r="F1" s="94"/>
      <c r="G1" s="94"/>
      <c r="H1" s="94"/>
      <c r="I1" s="94"/>
    </row>
    <row r="2" spans="2:11" ht="14.25" x14ac:dyDescent="0.15">
      <c r="B2" s="81"/>
      <c r="C2" s="94"/>
      <c r="D2" s="94"/>
      <c r="E2" s="94"/>
      <c r="F2" s="94"/>
      <c r="G2" s="94"/>
      <c r="H2" s="94"/>
      <c r="I2" s="94"/>
    </row>
    <row r="3" spans="2:11" x14ac:dyDescent="0.15">
      <c r="B3" s="38" t="s">
        <v>23</v>
      </c>
      <c r="C3" s="94"/>
      <c r="D3" s="94"/>
      <c r="E3" s="94"/>
      <c r="F3" s="94"/>
      <c r="G3" s="94"/>
      <c r="H3" s="94"/>
      <c r="I3" s="94"/>
    </row>
    <row r="4" spans="2:11" x14ac:dyDescent="0.15">
      <c r="B4" s="38" t="s">
        <v>53</v>
      </c>
      <c r="C4" s="94"/>
      <c r="D4" s="94"/>
      <c r="E4" s="94"/>
      <c r="F4" s="94"/>
      <c r="G4" s="345"/>
      <c r="H4" s="345"/>
      <c r="I4" s="345"/>
      <c r="J4" s="344"/>
    </row>
    <row r="5" spans="2:11" x14ac:dyDescent="0.15">
      <c r="B5" s="38"/>
      <c r="C5" s="94"/>
      <c r="D5" s="94"/>
      <c r="E5" s="94"/>
      <c r="F5" s="94"/>
      <c r="G5" s="345"/>
      <c r="H5" s="345" t="s">
        <v>42</v>
      </c>
      <c r="I5" s="345"/>
      <c r="J5" s="344"/>
    </row>
    <row r="6" spans="2:11" x14ac:dyDescent="0.15">
      <c r="B6" s="38" t="s">
        <v>24</v>
      </c>
      <c r="C6" s="94"/>
      <c r="D6" s="94"/>
      <c r="E6" s="94"/>
      <c r="F6" s="94"/>
      <c r="G6" s="345"/>
      <c r="H6" s="345"/>
      <c r="I6" s="345"/>
      <c r="J6" s="344"/>
    </row>
    <row r="7" spans="2:11" ht="18.75" customHeight="1" x14ac:dyDescent="0.15">
      <c r="B7" s="38"/>
      <c r="C7" s="94"/>
      <c r="D7" s="94"/>
      <c r="E7" s="94"/>
      <c r="F7" s="94"/>
      <c r="G7" s="94"/>
      <c r="H7" s="94"/>
      <c r="I7" s="94"/>
    </row>
    <row r="8" spans="2:11" x14ac:dyDescent="0.15">
      <c r="B8" s="38" t="s">
        <v>25</v>
      </c>
      <c r="C8" s="94"/>
      <c r="D8" s="94"/>
      <c r="E8" s="94"/>
      <c r="F8" s="94"/>
      <c r="G8" s="94"/>
      <c r="H8" s="94"/>
      <c r="I8" s="94"/>
    </row>
    <row r="9" spans="2:11" ht="8.25" customHeight="1" x14ac:dyDescent="0.15">
      <c r="B9" s="38"/>
      <c r="C9" s="94"/>
      <c r="D9" s="94"/>
      <c r="E9" s="94"/>
      <c r="F9" s="94"/>
      <c r="G9" s="94"/>
      <c r="H9" s="94"/>
      <c r="I9" s="94"/>
    </row>
    <row r="10" spans="2:11" ht="14.25" customHeight="1" x14ac:dyDescent="0.15">
      <c r="B10" s="1174"/>
      <c r="C10" s="1175" t="s">
        <v>12</v>
      </c>
      <c r="D10" s="1176"/>
      <c r="E10" s="1153"/>
      <c r="F10" s="1154"/>
      <c r="G10" s="1154"/>
      <c r="H10" s="1154"/>
      <c r="I10" s="1154"/>
      <c r="J10" s="1154"/>
      <c r="K10" s="1155"/>
    </row>
    <row r="11" spans="2:11" ht="32.25" customHeight="1" x14ac:dyDescent="0.15">
      <c r="B11" s="1174"/>
      <c r="C11" s="1177"/>
      <c r="D11" s="1178"/>
      <c r="E11" s="1156"/>
      <c r="F11" s="1157"/>
      <c r="G11" s="1157"/>
      <c r="H11" s="1157"/>
      <c r="I11" s="1157"/>
      <c r="J11" s="1157"/>
      <c r="K11" s="1158"/>
    </row>
    <row r="12" spans="2:11" ht="14.25" customHeight="1" x14ac:dyDescent="0.15">
      <c r="B12" s="1174"/>
      <c r="C12" s="1177" t="s">
        <v>13</v>
      </c>
      <c r="D12" s="1178"/>
      <c r="E12" s="1159"/>
      <c r="F12" s="1160"/>
      <c r="G12" s="1160"/>
      <c r="H12" s="1160"/>
      <c r="I12" s="1160"/>
      <c r="J12" s="1160"/>
      <c r="K12" s="1161"/>
    </row>
    <row r="13" spans="2:11" ht="32.25" customHeight="1" x14ac:dyDescent="0.15">
      <c r="B13" s="1174"/>
      <c r="C13" s="1179"/>
      <c r="D13" s="1180"/>
      <c r="E13" s="1162"/>
      <c r="F13" s="1163"/>
      <c r="G13" s="1163"/>
      <c r="H13" s="1163"/>
      <c r="I13" s="1163"/>
      <c r="J13" s="1163"/>
      <c r="K13" s="1164"/>
    </row>
    <row r="14" spans="2:11" ht="14.25" x14ac:dyDescent="0.15">
      <c r="B14" s="81" t="s">
        <v>26</v>
      </c>
      <c r="C14" s="94"/>
      <c r="D14" s="94"/>
      <c r="E14" s="94"/>
      <c r="F14" s="94"/>
      <c r="G14" s="94"/>
      <c r="H14" s="94"/>
      <c r="I14" s="94"/>
    </row>
    <row r="15" spans="2:11" ht="19.5" customHeight="1" x14ac:dyDescent="0.15">
      <c r="B15" s="81"/>
      <c r="C15" s="94"/>
      <c r="D15" s="94"/>
      <c r="E15" s="94"/>
      <c r="F15" s="94"/>
      <c r="G15" s="94"/>
      <c r="H15" s="94"/>
      <c r="I15" s="94"/>
    </row>
    <row r="16" spans="2:11" x14ac:dyDescent="0.15">
      <c r="B16" s="38" t="s">
        <v>586</v>
      </c>
      <c r="C16" s="94"/>
      <c r="D16" s="94"/>
      <c r="E16" s="94"/>
      <c r="F16" s="94"/>
      <c r="G16" s="94"/>
      <c r="H16" s="94"/>
      <c r="I16" s="94"/>
    </row>
    <row r="17" spans="2:11" ht="9" customHeight="1" x14ac:dyDescent="0.15">
      <c r="B17" s="38"/>
      <c r="C17" s="94"/>
      <c r="D17" s="94"/>
      <c r="E17" s="94"/>
      <c r="F17" s="94"/>
      <c r="G17" s="94"/>
      <c r="H17" s="94"/>
      <c r="I17" s="94"/>
    </row>
    <row r="18" spans="2:11" ht="13.5" customHeight="1" x14ac:dyDescent="0.15">
      <c r="B18" s="1174"/>
      <c r="C18" s="1183" t="s">
        <v>519</v>
      </c>
      <c r="D18" s="1205" t="s">
        <v>520</v>
      </c>
      <c r="E18" s="1205" t="s">
        <v>521</v>
      </c>
      <c r="F18" s="1205" t="s">
        <v>879</v>
      </c>
      <c r="G18" s="1203" t="s">
        <v>14</v>
      </c>
      <c r="H18" s="1204"/>
      <c r="I18" s="186"/>
      <c r="J18" s="174"/>
      <c r="K18" s="175"/>
    </row>
    <row r="19" spans="2:11" ht="13.5" customHeight="1" x14ac:dyDescent="0.15">
      <c r="B19" s="1174"/>
      <c r="C19" s="1184"/>
      <c r="D19" s="1199"/>
      <c r="E19" s="1199"/>
      <c r="F19" s="1199"/>
      <c r="G19" s="1199" t="s">
        <v>522</v>
      </c>
      <c r="H19" s="1201" t="s">
        <v>523</v>
      </c>
      <c r="I19" s="111" t="s">
        <v>15</v>
      </c>
      <c r="J19" s="177"/>
      <c r="K19" s="178"/>
    </row>
    <row r="20" spans="2:11" ht="13.5" customHeight="1" x14ac:dyDescent="0.15">
      <c r="B20" s="1174"/>
      <c r="C20" s="1185"/>
      <c r="D20" s="1200"/>
      <c r="E20" s="1200"/>
      <c r="F20" s="1200"/>
      <c r="G20" s="1200"/>
      <c r="H20" s="1202"/>
      <c r="I20" s="111"/>
      <c r="J20" s="177"/>
      <c r="K20" s="178"/>
    </row>
    <row r="21" spans="2:11" ht="13.5" customHeight="1" x14ac:dyDescent="0.15">
      <c r="B21" s="1174"/>
      <c r="C21" s="1181"/>
      <c r="D21" s="184"/>
      <c r="E21" s="456"/>
      <c r="F21" s="455" t="s">
        <v>280</v>
      </c>
      <c r="G21" s="455" t="s">
        <v>280</v>
      </c>
      <c r="H21" s="455" t="s">
        <v>280</v>
      </c>
      <c r="I21" s="111" t="s">
        <v>279</v>
      </c>
      <c r="J21" s="177"/>
      <c r="K21" s="178"/>
    </row>
    <row r="22" spans="2:11" ht="13.5" customHeight="1" x14ac:dyDescent="0.15">
      <c r="B22" s="1174"/>
      <c r="C22" s="1181"/>
      <c r="D22" s="183" t="s">
        <v>16</v>
      </c>
      <c r="E22" s="457"/>
      <c r="F22" s="457"/>
      <c r="G22" s="457"/>
      <c r="H22" s="457"/>
      <c r="I22" s="111"/>
      <c r="J22" s="177"/>
      <c r="K22" s="178"/>
    </row>
    <row r="23" spans="2:11" ht="30" customHeight="1" x14ac:dyDescent="0.15">
      <c r="B23" s="1174"/>
      <c r="C23" s="1181"/>
      <c r="D23" s="382" t="s">
        <v>281</v>
      </c>
      <c r="E23" s="458"/>
      <c r="F23" s="458"/>
      <c r="G23" s="458"/>
      <c r="H23" s="458"/>
      <c r="I23" s="187" t="s">
        <v>278</v>
      </c>
      <c r="J23" s="177"/>
      <c r="K23" s="178"/>
    </row>
    <row r="24" spans="2:11" ht="13.5" customHeight="1" x14ac:dyDescent="0.15">
      <c r="B24" s="1174"/>
      <c r="C24" s="1181"/>
      <c r="D24" s="183"/>
      <c r="E24" s="147"/>
      <c r="F24" s="147"/>
      <c r="G24" s="147"/>
      <c r="H24" s="147"/>
      <c r="I24" s="111" t="s">
        <v>17</v>
      </c>
      <c r="J24" s="177"/>
      <c r="K24" s="178"/>
    </row>
    <row r="25" spans="2:11" ht="22.5" customHeight="1" x14ac:dyDescent="0.15">
      <c r="B25" s="1174"/>
      <c r="C25" s="1181"/>
      <c r="D25" s="185" t="s">
        <v>18</v>
      </c>
      <c r="E25" s="457"/>
      <c r="F25" s="457"/>
      <c r="G25" s="457"/>
      <c r="H25" s="457"/>
      <c r="I25" s="111" t="s">
        <v>282</v>
      </c>
      <c r="J25" s="177"/>
      <c r="K25" s="178"/>
    </row>
    <row r="26" spans="2:11" ht="22.5" customHeight="1" x14ac:dyDescent="0.15">
      <c r="B26" s="1174"/>
      <c r="C26" s="1182"/>
      <c r="D26" s="383" t="s">
        <v>281</v>
      </c>
      <c r="E26" s="148"/>
      <c r="F26" s="148"/>
      <c r="G26" s="148"/>
      <c r="H26" s="148"/>
      <c r="I26" s="381" t="s">
        <v>278</v>
      </c>
      <c r="J26" s="92"/>
      <c r="K26" s="176"/>
    </row>
    <row r="27" spans="2:11" ht="6.75" customHeight="1" x14ac:dyDescent="0.15">
      <c r="B27" s="81"/>
      <c r="C27" s="94"/>
      <c r="D27" s="94"/>
      <c r="E27" s="94"/>
      <c r="F27" s="94"/>
      <c r="G27" s="94"/>
      <c r="H27" s="94"/>
      <c r="I27" s="94"/>
    </row>
    <row r="28" spans="2:11" ht="14.25" x14ac:dyDescent="0.15">
      <c r="B28" s="81"/>
      <c r="C28" s="94"/>
      <c r="D28" s="94"/>
      <c r="E28" s="94"/>
      <c r="F28" s="94"/>
      <c r="G28" s="94"/>
      <c r="H28" s="94"/>
      <c r="I28" s="94"/>
    </row>
    <row r="29" spans="2:11" ht="18.75" customHeight="1" x14ac:dyDescent="0.15">
      <c r="B29" s="38" t="s">
        <v>43</v>
      </c>
      <c r="C29" s="94"/>
      <c r="D29" s="94"/>
      <c r="E29" s="345"/>
      <c r="F29" s="345"/>
      <c r="G29" s="345"/>
      <c r="H29" s="345"/>
      <c r="I29" s="345"/>
    </row>
    <row r="30" spans="2:11" x14ac:dyDescent="0.15">
      <c r="B30" s="38"/>
      <c r="C30" s="94"/>
      <c r="D30" s="94"/>
      <c r="E30" s="94"/>
      <c r="F30" s="94"/>
      <c r="G30" s="94"/>
      <c r="H30" s="94"/>
      <c r="I30" s="94"/>
    </row>
    <row r="31" spans="2:11" ht="18.75" customHeight="1" x14ac:dyDescent="0.15">
      <c r="B31" s="1174"/>
      <c r="C31" s="1183" t="s">
        <v>524</v>
      </c>
      <c r="D31" s="1186"/>
      <c r="E31" s="1186"/>
      <c r="F31" s="1186"/>
      <c r="G31" s="1186"/>
      <c r="H31" s="1186"/>
      <c r="I31" s="1186"/>
      <c r="J31" s="1186"/>
      <c r="K31" s="1187"/>
    </row>
    <row r="32" spans="2:11" ht="18.75" customHeight="1" x14ac:dyDescent="0.15">
      <c r="B32" s="1174"/>
      <c r="C32" s="1184"/>
      <c r="D32" s="1188"/>
      <c r="E32" s="1188"/>
      <c r="F32" s="1188"/>
      <c r="G32" s="1188"/>
      <c r="H32" s="1188"/>
      <c r="I32" s="1188"/>
      <c r="J32" s="1188"/>
      <c r="K32" s="1189"/>
    </row>
    <row r="33" spans="2:11" ht="18.75" customHeight="1" x14ac:dyDescent="0.15">
      <c r="B33" s="1174"/>
      <c r="C33" s="1184" t="s">
        <v>525</v>
      </c>
      <c r="D33" s="1188"/>
      <c r="E33" s="1188"/>
      <c r="F33" s="1188"/>
      <c r="G33" s="1188"/>
      <c r="H33" s="1188"/>
      <c r="I33" s="1188"/>
      <c r="J33" s="1188"/>
      <c r="K33" s="1189"/>
    </row>
    <row r="34" spans="2:11" ht="18.75" customHeight="1" x14ac:dyDescent="0.15">
      <c r="B34" s="1174"/>
      <c r="C34" s="1198"/>
      <c r="D34" s="1190"/>
      <c r="E34" s="1190"/>
      <c r="F34" s="1190"/>
      <c r="G34" s="1190"/>
      <c r="H34" s="1190"/>
      <c r="I34" s="1190"/>
      <c r="J34" s="1190"/>
      <c r="K34" s="1191"/>
    </row>
    <row r="35" spans="2:11" ht="14.25" x14ac:dyDescent="0.15">
      <c r="B35" s="81"/>
      <c r="C35" s="94"/>
      <c r="D35" s="94"/>
      <c r="E35" s="94"/>
      <c r="F35" s="94"/>
      <c r="G35" s="94"/>
      <c r="H35" s="94"/>
      <c r="I35" s="94"/>
    </row>
    <row r="36" spans="2:11" ht="14.25" x14ac:dyDescent="0.15">
      <c r="B36" s="81"/>
      <c r="C36" s="94"/>
      <c r="D36" s="94"/>
      <c r="E36" s="94"/>
      <c r="F36" s="94"/>
      <c r="G36" s="94"/>
      <c r="H36" s="94"/>
      <c r="I36" s="94"/>
    </row>
    <row r="37" spans="2:11" x14ac:dyDescent="0.15">
      <c r="B37" s="38" t="s">
        <v>19</v>
      </c>
      <c r="C37" s="94"/>
      <c r="D37" s="94"/>
      <c r="E37" s="94"/>
      <c r="F37" s="94" t="s">
        <v>44</v>
      </c>
      <c r="G37" s="94"/>
      <c r="H37" s="94"/>
      <c r="I37" s="94"/>
    </row>
    <row r="38" spans="2:11" ht="22.5" customHeight="1" x14ac:dyDescent="0.15">
      <c r="B38" s="38" t="s">
        <v>20</v>
      </c>
      <c r="C38" s="94"/>
      <c r="D38" s="94"/>
      <c r="E38" s="94"/>
      <c r="F38" s="94"/>
      <c r="G38" s="94"/>
      <c r="H38" s="94"/>
      <c r="I38" s="94"/>
    </row>
    <row r="39" spans="2:11" ht="21" customHeight="1" x14ac:dyDescent="0.15">
      <c r="B39" s="81"/>
      <c r="C39" s="94"/>
      <c r="D39" s="94"/>
      <c r="E39" s="94"/>
      <c r="F39" s="75"/>
      <c r="G39" s="94"/>
      <c r="H39" s="94"/>
      <c r="I39" s="94"/>
    </row>
    <row r="40" spans="2:11" x14ac:dyDescent="0.15">
      <c r="B40" s="38" t="s">
        <v>21</v>
      </c>
      <c r="C40" s="94"/>
      <c r="D40" s="94"/>
      <c r="E40" s="345" t="s">
        <v>45</v>
      </c>
      <c r="F40" s="345"/>
      <c r="G40" s="345"/>
      <c r="H40" s="94"/>
      <c r="I40" s="94"/>
    </row>
    <row r="41" spans="2:11" ht="8.25" customHeight="1" x14ac:dyDescent="0.15">
      <c r="B41" s="1"/>
      <c r="C41" s="94"/>
      <c r="D41" s="94"/>
      <c r="E41" s="94"/>
      <c r="F41" s="94"/>
      <c r="G41" s="94"/>
      <c r="H41" s="94"/>
      <c r="I41" s="94"/>
    </row>
    <row r="42" spans="2:11" ht="22.5" customHeight="1" x14ac:dyDescent="0.15">
      <c r="B42" s="1174"/>
      <c r="C42" s="1192" t="s">
        <v>22</v>
      </c>
      <c r="D42" s="1193"/>
      <c r="E42" s="1165"/>
      <c r="F42" s="1166"/>
      <c r="G42" s="1166"/>
      <c r="H42" s="1166"/>
      <c r="I42" s="1166"/>
      <c r="J42" s="1166"/>
      <c r="K42" s="1167"/>
    </row>
    <row r="43" spans="2:11" ht="22.5" customHeight="1" x14ac:dyDescent="0.15">
      <c r="B43" s="1174"/>
      <c r="C43" s="1194"/>
      <c r="D43" s="1195"/>
      <c r="E43" s="1168"/>
      <c r="F43" s="1169"/>
      <c r="G43" s="1169"/>
      <c r="H43" s="1169"/>
      <c r="I43" s="1169"/>
      <c r="J43" s="1169"/>
      <c r="K43" s="1170"/>
    </row>
    <row r="44" spans="2:11" ht="22.5" customHeight="1" x14ac:dyDescent="0.15">
      <c r="B44" s="1174"/>
      <c r="C44" s="1194"/>
      <c r="D44" s="1195"/>
      <c r="E44" s="1168"/>
      <c r="F44" s="1169"/>
      <c r="G44" s="1169"/>
      <c r="H44" s="1169"/>
      <c r="I44" s="1169"/>
      <c r="J44" s="1169"/>
      <c r="K44" s="1170"/>
    </row>
    <row r="45" spans="2:11" ht="22.5" customHeight="1" x14ac:dyDescent="0.15">
      <c r="B45" s="1174"/>
      <c r="C45" s="1196"/>
      <c r="D45" s="1197"/>
      <c r="E45" s="1171"/>
      <c r="F45" s="1172"/>
      <c r="G45" s="1172"/>
      <c r="H45" s="1172"/>
      <c r="I45" s="1172"/>
      <c r="J45" s="1172"/>
      <c r="K45" s="1173"/>
    </row>
    <row r="46" spans="2:11" ht="14.25" x14ac:dyDescent="0.15">
      <c r="B46" s="81"/>
      <c r="C46" s="94"/>
      <c r="D46" s="94"/>
      <c r="E46" s="94"/>
      <c r="F46" s="94"/>
      <c r="G46" s="94"/>
      <c r="H46" s="94"/>
      <c r="I46" s="94"/>
    </row>
  </sheetData>
  <mergeCells count="22">
    <mergeCell ref="G19:G20"/>
    <mergeCell ref="H19:H20"/>
    <mergeCell ref="G18:H18"/>
    <mergeCell ref="D18:D20"/>
    <mergeCell ref="E18:E20"/>
    <mergeCell ref="F18:F20"/>
    <mergeCell ref="E10:K11"/>
    <mergeCell ref="E12:K13"/>
    <mergeCell ref="E42:K45"/>
    <mergeCell ref="B10:B13"/>
    <mergeCell ref="C10:D11"/>
    <mergeCell ref="C12:D13"/>
    <mergeCell ref="B18:B26"/>
    <mergeCell ref="C21:C26"/>
    <mergeCell ref="C18:C20"/>
    <mergeCell ref="B31:B34"/>
    <mergeCell ref="D31:K32"/>
    <mergeCell ref="D33:K34"/>
    <mergeCell ref="B42:B45"/>
    <mergeCell ref="C42:D45"/>
    <mergeCell ref="C31:C32"/>
    <mergeCell ref="C33:C34"/>
  </mergeCells>
  <phoneticPr fontId="5"/>
  <pageMargins left="0.59055118110236227" right="0.59055118110236227" top="0.78740157480314965" bottom="0.78740157480314965" header="0.51181102362204722" footer="0.51181102362204722"/>
  <pageSetup paperSize="9" scale="94" orientation="portrait" r:id="rId1"/>
  <headerFooter alignWithMargins="0">
    <oddFooter>&amp;C&amp;"ＭＳ 明朝,標準"-13-</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6"/>
  <dimension ref="B2:L34"/>
  <sheetViews>
    <sheetView view="pageLayout" zoomScaleNormal="100" zoomScaleSheetLayoutView="100" workbookViewId="0">
      <selection activeCell="C17" sqref="C17"/>
    </sheetView>
  </sheetViews>
  <sheetFormatPr defaultRowHeight="13.5" x14ac:dyDescent="0.15"/>
  <cols>
    <col min="1" max="1" width="2.5" customWidth="1"/>
    <col min="2" max="2" width="2.75" customWidth="1"/>
    <col min="3" max="4" width="6.625" customWidth="1"/>
    <col min="5" max="5" width="7.125" customWidth="1"/>
    <col min="6" max="6" width="6.75" customWidth="1"/>
    <col min="7" max="7" width="6.875" customWidth="1"/>
    <col min="8" max="9" width="10.25" customWidth="1"/>
    <col min="12" max="12" width="9.125" customWidth="1"/>
  </cols>
  <sheetData>
    <row r="2" spans="2:12" x14ac:dyDescent="0.15">
      <c r="B2" s="1"/>
      <c r="C2" s="8"/>
      <c r="D2" s="8"/>
      <c r="E2" s="8"/>
      <c r="F2" s="8"/>
      <c r="G2" s="8"/>
      <c r="H2" s="8"/>
      <c r="I2" s="8"/>
    </row>
    <row r="3" spans="2:12" x14ac:dyDescent="0.15">
      <c r="B3" s="38" t="s">
        <v>29</v>
      </c>
      <c r="C3" s="8"/>
      <c r="D3" s="8"/>
      <c r="E3" s="8"/>
      <c r="F3" s="8"/>
      <c r="G3" s="8"/>
      <c r="H3" s="8"/>
      <c r="I3" s="8"/>
    </row>
    <row r="4" spans="2:12" ht="8.25" customHeight="1" x14ac:dyDescent="0.15">
      <c r="B4" s="1"/>
      <c r="C4" s="8"/>
      <c r="D4" s="8"/>
      <c r="E4" s="8"/>
      <c r="F4" s="8"/>
      <c r="G4" s="8"/>
      <c r="H4" s="8"/>
      <c r="I4" s="8"/>
    </row>
    <row r="5" spans="2:12" ht="75" customHeight="1" x14ac:dyDescent="0.15">
      <c r="B5" s="81"/>
      <c r="C5" s="1219"/>
      <c r="D5" s="1220"/>
      <c r="E5" s="1221"/>
      <c r="F5" s="1221"/>
      <c r="G5" s="1221"/>
      <c r="H5" s="1221"/>
      <c r="I5" s="1221"/>
      <c r="J5" s="1221"/>
      <c r="K5" s="1221"/>
      <c r="L5" s="1222"/>
    </row>
    <row r="6" spans="2:12" ht="14.25" x14ac:dyDescent="0.15">
      <c r="B6" s="81"/>
      <c r="C6" s="8"/>
      <c r="D6" s="8"/>
      <c r="E6" s="8"/>
      <c r="F6" s="8"/>
      <c r="G6" s="8"/>
      <c r="H6" s="8"/>
      <c r="I6" s="8"/>
    </row>
    <row r="7" spans="2:12" ht="18.75" customHeight="1" x14ac:dyDescent="0.15">
      <c r="B7" s="81"/>
      <c r="C7" s="8"/>
      <c r="D7" s="8"/>
      <c r="E7" s="8"/>
      <c r="F7" s="8"/>
      <c r="G7" s="8"/>
      <c r="H7" s="8"/>
      <c r="I7" s="8"/>
    </row>
    <row r="8" spans="2:12" x14ac:dyDescent="0.15">
      <c r="B8" s="38" t="s">
        <v>30</v>
      </c>
      <c r="C8" s="8"/>
      <c r="D8" s="8"/>
      <c r="E8" s="8"/>
      <c r="F8" s="8"/>
      <c r="G8" s="8"/>
      <c r="H8" s="8"/>
      <c r="I8" s="8"/>
    </row>
    <row r="9" spans="2:12" ht="8.25" customHeight="1" x14ac:dyDescent="0.15">
      <c r="B9" s="38"/>
      <c r="C9" s="8"/>
      <c r="D9" s="8"/>
      <c r="E9" s="8"/>
      <c r="F9" s="8"/>
      <c r="G9" s="8"/>
      <c r="H9" s="8"/>
      <c r="I9" s="8"/>
    </row>
    <row r="10" spans="2:12" ht="13.5" customHeight="1" x14ac:dyDescent="0.15">
      <c r="B10" s="1174"/>
      <c r="C10" s="1231" t="s">
        <v>616</v>
      </c>
      <c r="D10" s="1232"/>
      <c r="E10" s="1237"/>
      <c r="F10" s="1237"/>
      <c r="G10" s="1237"/>
      <c r="H10" s="1237"/>
      <c r="I10" s="1237"/>
      <c r="J10" s="1237"/>
      <c r="K10" s="1237"/>
      <c r="L10" s="1238"/>
    </row>
    <row r="11" spans="2:12" x14ac:dyDescent="0.15">
      <c r="B11" s="1174"/>
      <c r="C11" s="1233"/>
      <c r="D11" s="1234"/>
      <c r="E11" s="1239"/>
      <c r="F11" s="1239"/>
      <c r="G11" s="1239"/>
      <c r="H11" s="1239"/>
      <c r="I11" s="1239"/>
      <c r="J11" s="1239"/>
      <c r="K11" s="1239"/>
      <c r="L11" s="1240"/>
    </row>
    <row r="12" spans="2:12" ht="141.75" customHeight="1" x14ac:dyDescent="0.15">
      <c r="B12" s="1174"/>
      <c r="C12" s="1235"/>
      <c r="D12" s="1236"/>
      <c r="E12" s="1241"/>
      <c r="F12" s="1241"/>
      <c r="G12" s="1241"/>
      <c r="H12" s="1241"/>
      <c r="I12" s="1241"/>
      <c r="J12" s="1241"/>
      <c r="K12" s="1241"/>
      <c r="L12" s="1242"/>
    </row>
    <row r="13" spans="2:12" ht="26.25" customHeight="1" x14ac:dyDescent="0.15">
      <c r="B13" s="81"/>
      <c r="C13" s="8"/>
      <c r="D13" s="8"/>
      <c r="E13" s="8"/>
      <c r="F13" s="8"/>
      <c r="G13" s="8"/>
      <c r="H13" s="8"/>
      <c r="I13" s="8"/>
    </row>
    <row r="14" spans="2:12" x14ac:dyDescent="0.15">
      <c r="B14" s="38" t="s">
        <v>27</v>
      </c>
      <c r="C14" s="8"/>
      <c r="D14" s="8"/>
      <c r="E14" s="8"/>
      <c r="F14" s="8"/>
      <c r="G14" s="8"/>
      <c r="H14" s="8"/>
      <c r="I14" s="8"/>
    </row>
    <row r="15" spans="2:12" ht="6.75" customHeight="1" x14ac:dyDescent="0.15">
      <c r="B15" s="1"/>
      <c r="C15" s="8"/>
      <c r="D15" s="8"/>
      <c r="E15" s="8"/>
      <c r="F15" s="8"/>
      <c r="G15" s="8"/>
      <c r="H15" s="8"/>
      <c r="I15" s="8"/>
    </row>
    <row r="16" spans="2:12" ht="15.75" customHeight="1" x14ac:dyDescent="0.15">
      <c r="B16" s="1174"/>
      <c r="C16" s="1254"/>
      <c r="D16" s="1255"/>
      <c r="E16" s="1204" t="s">
        <v>37</v>
      </c>
      <c r="F16" s="1253"/>
      <c r="G16" s="1253"/>
      <c r="H16" s="1253"/>
      <c r="I16" s="1206" t="s">
        <v>38</v>
      </c>
      <c r="J16" s="1207"/>
      <c r="K16" s="1207"/>
      <c r="L16" s="1208"/>
    </row>
    <row r="17" spans="2:12" ht="49.5" customHeight="1" x14ac:dyDescent="0.15">
      <c r="B17" s="1174"/>
      <c r="C17" s="1243" t="str">
        <f>CONCATENATE("",入力画面!C3,"年度の回数")</f>
        <v>5年度の回数</v>
      </c>
      <c r="D17" s="1244"/>
      <c r="E17" s="1201"/>
      <c r="F17" s="1244"/>
      <c r="G17" s="1244"/>
      <c r="H17" s="1244"/>
      <c r="I17" s="1223"/>
      <c r="J17" s="1224"/>
      <c r="K17" s="1224"/>
      <c r="L17" s="1225"/>
    </row>
    <row r="18" spans="2:12" x14ac:dyDescent="0.15">
      <c r="B18" s="1174"/>
      <c r="C18" s="1245" t="s">
        <v>31</v>
      </c>
      <c r="D18" s="1246"/>
      <c r="E18" s="1249"/>
      <c r="F18" s="1250"/>
      <c r="G18" s="1250"/>
      <c r="H18" s="1250"/>
      <c r="I18" s="1226"/>
      <c r="J18" s="1227"/>
      <c r="K18" s="1227"/>
      <c r="L18" s="1228"/>
    </row>
    <row r="19" spans="2:12" ht="54.75" customHeight="1" x14ac:dyDescent="0.15">
      <c r="B19" s="1174"/>
      <c r="C19" s="1247"/>
      <c r="D19" s="1248"/>
      <c r="E19" s="1251"/>
      <c r="F19" s="1252"/>
      <c r="G19" s="1252"/>
      <c r="H19" s="1252"/>
      <c r="I19" s="1162"/>
      <c r="J19" s="1229"/>
      <c r="K19" s="1229"/>
      <c r="L19" s="1230"/>
    </row>
    <row r="20" spans="2:12" ht="14.25" x14ac:dyDescent="0.15">
      <c r="B20" s="81"/>
      <c r="C20" s="8"/>
      <c r="D20" s="8"/>
      <c r="E20" s="8"/>
      <c r="F20" s="8"/>
      <c r="G20" s="8"/>
      <c r="H20" s="8"/>
      <c r="I20" s="8"/>
    </row>
    <row r="21" spans="2:12" ht="19.5" customHeight="1" x14ac:dyDescent="0.15">
      <c r="B21" s="81"/>
      <c r="C21" s="8"/>
      <c r="D21" s="8"/>
      <c r="E21" s="8"/>
      <c r="F21" s="8"/>
      <c r="G21" s="8"/>
      <c r="H21" s="8"/>
      <c r="I21" s="8"/>
    </row>
    <row r="22" spans="2:12" x14ac:dyDescent="0.15">
      <c r="B22" s="38" t="str">
        <f>CONCATENATE("（10）年間行事のうち入所者負担を伴ったものの状況（",入力画面!C3,"年度）")</f>
        <v>（10）年間行事のうち入所者負担を伴ったものの状況（5年度）</v>
      </c>
      <c r="C22" s="8"/>
      <c r="D22" s="8"/>
      <c r="E22" s="8"/>
      <c r="F22" s="8"/>
      <c r="G22" s="8"/>
      <c r="H22" s="8"/>
      <c r="I22" s="8"/>
    </row>
    <row r="23" spans="2:12" ht="5.25" customHeight="1" x14ac:dyDescent="0.15">
      <c r="B23" s="38"/>
      <c r="C23" s="22"/>
      <c r="D23" s="8"/>
      <c r="E23" s="8"/>
      <c r="F23" s="8"/>
      <c r="G23" s="8"/>
      <c r="H23" s="8"/>
      <c r="I23" s="8"/>
    </row>
    <row r="24" spans="2:12" x14ac:dyDescent="0.15">
      <c r="B24" s="1174"/>
      <c r="C24" s="1263"/>
      <c r="D24" s="1264"/>
      <c r="E24" s="1258" t="s">
        <v>32</v>
      </c>
      <c r="F24" s="1256" t="s">
        <v>33</v>
      </c>
      <c r="G24" s="1256"/>
      <c r="H24" s="1256" t="s">
        <v>36</v>
      </c>
      <c r="I24" s="1260" t="s">
        <v>615</v>
      </c>
      <c r="J24" s="1206" t="s">
        <v>526</v>
      </c>
      <c r="K24" s="1207"/>
      <c r="L24" s="1208"/>
    </row>
    <row r="25" spans="2:12" x14ac:dyDescent="0.15">
      <c r="B25" s="1174"/>
      <c r="C25" s="1263"/>
      <c r="D25" s="1265"/>
      <c r="E25" s="1259"/>
      <c r="F25" s="1257"/>
      <c r="G25" s="1257"/>
      <c r="H25" s="1259"/>
      <c r="I25" s="1261"/>
      <c r="J25" s="1209"/>
      <c r="K25" s="1047"/>
      <c r="L25" s="1210"/>
    </row>
    <row r="26" spans="2:12" x14ac:dyDescent="0.15">
      <c r="B26" s="1174"/>
      <c r="C26" s="1266"/>
      <c r="D26" s="1267"/>
      <c r="E26" s="1257"/>
      <c r="F26" s="215" t="s">
        <v>34</v>
      </c>
      <c r="G26" s="215" t="s">
        <v>35</v>
      </c>
      <c r="H26" s="1257"/>
      <c r="I26" s="1262"/>
      <c r="J26" s="1211"/>
      <c r="K26" s="1212"/>
      <c r="L26" s="1213"/>
    </row>
    <row r="27" spans="2:12" x14ac:dyDescent="0.15">
      <c r="B27" s="1174"/>
      <c r="C27" s="404"/>
      <c r="D27" s="405"/>
      <c r="E27" s="183"/>
      <c r="F27" s="384" t="s">
        <v>194</v>
      </c>
      <c r="G27" s="385" t="s">
        <v>194</v>
      </c>
      <c r="H27" s="386" t="s">
        <v>28</v>
      </c>
      <c r="I27" s="367" t="s">
        <v>225</v>
      </c>
      <c r="J27" s="406"/>
      <c r="K27" s="407"/>
      <c r="L27" s="408"/>
    </row>
    <row r="28" spans="2:12" ht="20.100000000000001" customHeight="1" x14ac:dyDescent="0.15">
      <c r="B28" s="1174"/>
      <c r="C28" s="1214"/>
      <c r="D28" s="1215"/>
      <c r="E28" s="183"/>
      <c r="F28" s="384"/>
      <c r="G28" s="385"/>
      <c r="H28" s="386"/>
      <c r="I28" s="367"/>
      <c r="J28" s="1216"/>
      <c r="K28" s="1217"/>
      <c r="L28" s="1218"/>
    </row>
    <row r="29" spans="2:12" ht="18.399999999999999" customHeight="1" x14ac:dyDescent="0.15">
      <c r="B29" s="1174"/>
      <c r="C29" s="1214"/>
      <c r="D29" s="1215"/>
      <c r="E29" s="183"/>
      <c r="F29" s="384"/>
      <c r="G29" s="385"/>
      <c r="H29" s="386"/>
      <c r="I29" s="367"/>
      <c r="J29" s="1216"/>
      <c r="K29" s="1217"/>
      <c r="L29" s="1218"/>
    </row>
    <row r="30" spans="2:12" ht="18.399999999999999" customHeight="1" x14ac:dyDescent="0.15">
      <c r="B30" s="1174"/>
      <c r="C30" s="1214"/>
      <c r="D30" s="1215"/>
      <c r="E30" s="183"/>
      <c r="F30" s="384"/>
      <c r="G30" s="385"/>
      <c r="H30" s="386"/>
      <c r="I30" s="367"/>
      <c r="J30" s="1216"/>
      <c r="K30" s="1217"/>
      <c r="L30" s="1218"/>
    </row>
    <row r="31" spans="2:12" ht="18.399999999999999" customHeight="1" x14ac:dyDescent="0.15">
      <c r="B31" s="1174"/>
      <c r="C31" s="1214"/>
      <c r="D31" s="1215"/>
      <c r="E31" s="183"/>
      <c r="F31" s="384"/>
      <c r="G31" s="385"/>
      <c r="H31" s="386"/>
      <c r="I31" s="367"/>
      <c r="J31" s="1216"/>
      <c r="K31" s="1217"/>
      <c r="L31" s="1218"/>
    </row>
    <row r="32" spans="2:12" ht="18.399999999999999" customHeight="1" x14ac:dyDescent="0.15">
      <c r="B32" s="1174"/>
      <c r="C32" s="1268"/>
      <c r="D32" s="1269"/>
      <c r="E32" s="148"/>
      <c r="F32" s="409"/>
      <c r="G32" s="410"/>
      <c r="H32" s="411"/>
      <c r="I32" s="409"/>
      <c r="J32" s="1162"/>
      <c r="K32" s="1163"/>
      <c r="L32" s="1164"/>
    </row>
    <row r="33" spans="2:9" ht="14.25" x14ac:dyDescent="0.15">
      <c r="B33" s="81"/>
      <c r="C33" s="8"/>
      <c r="D33" s="8"/>
      <c r="E33" s="8"/>
      <c r="F33" s="8"/>
      <c r="G33" s="8"/>
      <c r="H33" s="8"/>
      <c r="I33" s="8"/>
    </row>
    <row r="34" spans="2:9" ht="14.25" x14ac:dyDescent="0.15">
      <c r="B34" s="81"/>
      <c r="C34" s="8"/>
      <c r="D34" s="8"/>
      <c r="E34" s="8"/>
      <c r="F34" s="8"/>
      <c r="G34" s="8"/>
      <c r="H34" s="8"/>
      <c r="I34" s="8"/>
    </row>
  </sheetData>
  <mergeCells count="31">
    <mergeCell ref="B24:B32"/>
    <mergeCell ref="F24:G25"/>
    <mergeCell ref="E24:E26"/>
    <mergeCell ref="I24:I26"/>
    <mergeCell ref="C24:D26"/>
    <mergeCell ref="H24:H26"/>
    <mergeCell ref="C32:D32"/>
    <mergeCell ref="C5:L5"/>
    <mergeCell ref="B10:B12"/>
    <mergeCell ref="B16:B19"/>
    <mergeCell ref="I17:L17"/>
    <mergeCell ref="I18:L19"/>
    <mergeCell ref="I16:L16"/>
    <mergeCell ref="C10:D12"/>
    <mergeCell ref="E10:L12"/>
    <mergeCell ref="C17:D17"/>
    <mergeCell ref="C18:D19"/>
    <mergeCell ref="E18:H19"/>
    <mergeCell ref="E17:H17"/>
    <mergeCell ref="E16:H16"/>
    <mergeCell ref="C16:D16"/>
    <mergeCell ref="J32:L32"/>
    <mergeCell ref="J24:L26"/>
    <mergeCell ref="C28:D28"/>
    <mergeCell ref="C29:D29"/>
    <mergeCell ref="C30:D30"/>
    <mergeCell ref="C31:D31"/>
    <mergeCell ref="J28:L28"/>
    <mergeCell ref="J29:L29"/>
    <mergeCell ref="J30:L30"/>
    <mergeCell ref="J31:L31"/>
  </mergeCells>
  <phoneticPr fontId="5"/>
  <pageMargins left="0.59055118110236227" right="0.59055118110236227" top="0.78740157480314965" bottom="0.78740157480314965" header="0.51181102362204722" footer="0.51181102362204722"/>
  <pageSetup paperSize="9" scale="96" orientation="portrait" r:id="rId1"/>
  <headerFooter alignWithMargins="0">
    <oddFooter>&amp;C&amp;"ＭＳ 明朝,標準"-14-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4"/>
  <dimension ref="B1:J51"/>
  <sheetViews>
    <sheetView view="pageLayout" topLeftCell="A25" zoomScaleNormal="100" zoomScaleSheetLayoutView="100" workbookViewId="0">
      <selection activeCell="C17" sqref="C17"/>
    </sheetView>
  </sheetViews>
  <sheetFormatPr defaultColWidth="9" defaultRowHeight="13.5" x14ac:dyDescent="0.15"/>
  <cols>
    <col min="1" max="1" width="2.25" style="14" customWidth="1"/>
    <col min="2" max="2" width="5.375" style="14" customWidth="1"/>
    <col min="3" max="8" width="9" style="14"/>
    <col min="9" max="9" width="13" style="14" customWidth="1"/>
    <col min="10" max="10" width="17.75" style="14" customWidth="1"/>
    <col min="11" max="11" width="8.125" style="14" customWidth="1"/>
    <col min="12" max="16384" width="9" style="14"/>
  </cols>
  <sheetData>
    <row r="1" spans="2:10" ht="14.25" x14ac:dyDescent="0.15">
      <c r="B1" s="143" t="s">
        <v>760</v>
      </c>
    </row>
    <row r="2" spans="2:10" ht="14.25" x14ac:dyDescent="0.15">
      <c r="B2" s="51"/>
    </row>
    <row r="3" spans="2:10" x14ac:dyDescent="0.15">
      <c r="B3" s="4" t="s">
        <v>388</v>
      </c>
    </row>
    <row r="4" spans="2:10" x14ac:dyDescent="0.15">
      <c r="B4" s="63" t="s">
        <v>389</v>
      </c>
    </row>
    <row r="5" spans="2:10" ht="6" customHeight="1" x14ac:dyDescent="0.15">
      <c r="B5" s="63"/>
    </row>
    <row r="6" spans="2:10" ht="25.5" customHeight="1" x14ac:dyDescent="0.15">
      <c r="B6" s="63"/>
      <c r="C6" s="64" t="s">
        <v>283</v>
      </c>
      <c r="D6" s="65"/>
      <c r="E6" s="65"/>
      <c r="F6" s="65"/>
      <c r="G6" s="65"/>
      <c r="H6" s="65"/>
      <c r="I6" s="65"/>
      <c r="J6" s="66"/>
    </row>
    <row r="7" spans="2:10" ht="20.25" customHeight="1" x14ac:dyDescent="0.15">
      <c r="B7" s="63"/>
      <c r="C7" s="1040"/>
      <c r="D7" s="1041"/>
      <c r="E7" s="1041"/>
      <c r="F7" s="1041"/>
      <c r="G7" s="1041"/>
      <c r="H7" s="1041"/>
      <c r="I7" s="1041"/>
      <c r="J7" s="1042"/>
    </row>
    <row r="8" spans="2:10" x14ac:dyDescent="0.15">
      <c r="B8" s="63"/>
      <c r="C8" s="1040"/>
      <c r="D8" s="1041"/>
      <c r="E8" s="1041"/>
      <c r="F8" s="1041"/>
      <c r="G8" s="1041"/>
      <c r="H8" s="1041"/>
      <c r="I8" s="1041"/>
      <c r="J8" s="1042"/>
    </row>
    <row r="9" spans="2:10" x14ac:dyDescent="0.15">
      <c r="B9" s="63"/>
      <c r="C9" s="1040"/>
      <c r="D9" s="1041"/>
      <c r="E9" s="1041"/>
      <c r="F9" s="1041"/>
      <c r="G9" s="1041"/>
      <c r="H9" s="1041"/>
      <c r="I9" s="1041"/>
      <c r="J9" s="1042"/>
    </row>
    <row r="10" spans="2:10" x14ac:dyDescent="0.15">
      <c r="B10" s="63"/>
      <c r="C10" s="1040"/>
      <c r="D10" s="1041"/>
      <c r="E10" s="1041"/>
      <c r="F10" s="1041"/>
      <c r="G10" s="1041"/>
      <c r="H10" s="1041"/>
      <c r="I10" s="1041"/>
      <c r="J10" s="1042"/>
    </row>
    <row r="11" spans="2:10" x14ac:dyDescent="0.15">
      <c r="B11" s="63"/>
      <c r="C11" s="1040"/>
      <c r="D11" s="1041"/>
      <c r="E11" s="1041"/>
      <c r="F11" s="1041"/>
      <c r="G11" s="1041"/>
      <c r="H11" s="1041"/>
      <c r="I11" s="1041"/>
      <c r="J11" s="1042"/>
    </row>
    <row r="12" spans="2:10" x14ac:dyDescent="0.15">
      <c r="B12" s="63"/>
      <c r="C12" s="67" t="s">
        <v>284</v>
      </c>
      <c r="J12" s="13"/>
    </row>
    <row r="13" spans="2:10" ht="15.75" customHeight="1" x14ac:dyDescent="0.15">
      <c r="B13" s="63"/>
      <c r="C13" s="1040"/>
      <c r="D13" s="1041"/>
      <c r="E13" s="1041"/>
      <c r="F13" s="1041"/>
      <c r="G13" s="1041"/>
      <c r="H13" s="1041"/>
      <c r="I13" s="1041"/>
      <c r="J13" s="1042"/>
    </row>
    <row r="14" spans="2:10" x14ac:dyDescent="0.15">
      <c r="B14" s="63"/>
      <c r="C14" s="1040"/>
      <c r="D14" s="1041"/>
      <c r="E14" s="1041"/>
      <c r="F14" s="1041"/>
      <c r="G14" s="1041"/>
      <c r="H14" s="1041"/>
      <c r="I14" s="1041"/>
      <c r="J14" s="1042"/>
    </row>
    <row r="15" spans="2:10" x14ac:dyDescent="0.15">
      <c r="B15" s="63"/>
      <c r="C15" s="1040"/>
      <c r="D15" s="1041"/>
      <c r="E15" s="1041"/>
      <c r="F15" s="1041"/>
      <c r="G15" s="1041"/>
      <c r="H15" s="1041"/>
      <c r="I15" s="1041"/>
      <c r="J15" s="1042"/>
    </row>
    <row r="16" spans="2:10" x14ac:dyDescent="0.15">
      <c r="B16" s="63"/>
      <c r="C16" s="1040"/>
      <c r="D16" s="1041"/>
      <c r="E16" s="1041"/>
      <c r="F16" s="1041"/>
      <c r="G16" s="1041"/>
      <c r="H16" s="1041"/>
      <c r="I16" s="1041"/>
      <c r="J16" s="1042"/>
    </row>
    <row r="17" spans="2:10" x14ac:dyDescent="0.15">
      <c r="B17" s="63"/>
      <c r="C17" s="1040"/>
      <c r="D17" s="1041"/>
      <c r="E17" s="1041"/>
      <c r="F17" s="1041"/>
      <c r="G17" s="1041"/>
      <c r="H17" s="1041"/>
      <c r="I17" s="1041"/>
      <c r="J17" s="1042"/>
    </row>
    <row r="18" spans="2:10" x14ac:dyDescent="0.15">
      <c r="B18" s="63"/>
      <c r="C18" s="1040"/>
      <c r="D18" s="1041"/>
      <c r="E18" s="1041"/>
      <c r="F18" s="1041"/>
      <c r="G18" s="1041"/>
      <c r="H18" s="1041"/>
      <c r="I18" s="1041"/>
      <c r="J18" s="1042"/>
    </row>
    <row r="19" spans="2:10" x14ac:dyDescent="0.15">
      <c r="B19" s="63"/>
      <c r="C19" s="1040"/>
      <c r="D19" s="1041"/>
      <c r="E19" s="1041"/>
      <c r="F19" s="1041"/>
      <c r="G19" s="1041"/>
      <c r="H19" s="1041"/>
      <c r="I19" s="1041"/>
      <c r="J19" s="1042"/>
    </row>
    <row r="20" spans="2:10" x14ac:dyDescent="0.15">
      <c r="B20" s="63"/>
      <c r="C20" s="1040"/>
      <c r="D20" s="1041"/>
      <c r="E20" s="1041"/>
      <c r="F20" s="1041"/>
      <c r="G20" s="1041"/>
      <c r="H20" s="1041"/>
      <c r="I20" s="1041"/>
      <c r="J20" s="1042"/>
    </row>
    <row r="21" spans="2:10" x14ac:dyDescent="0.15">
      <c r="B21" s="63"/>
      <c r="C21" s="67" t="s">
        <v>285</v>
      </c>
      <c r="J21" s="13"/>
    </row>
    <row r="22" spans="2:10" ht="29.25" customHeight="1" x14ac:dyDescent="0.15">
      <c r="B22" s="63"/>
      <c r="C22" s="1040"/>
      <c r="D22" s="1041"/>
      <c r="E22" s="1041"/>
      <c r="F22" s="1041"/>
      <c r="G22" s="1041"/>
      <c r="H22" s="1041"/>
      <c r="I22" s="1041"/>
      <c r="J22" s="1042"/>
    </row>
    <row r="23" spans="2:10" ht="29.25" customHeight="1" x14ac:dyDescent="0.15">
      <c r="B23" s="63"/>
      <c r="C23" s="1040"/>
      <c r="D23" s="1041"/>
      <c r="E23" s="1041"/>
      <c r="F23" s="1041"/>
      <c r="G23" s="1041"/>
      <c r="H23" s="1041"/>
      <c r="I23" s="1041"/>
      <c r="J23" s="1042"/>
    </row>
    <row r="24" spans="2:10" ht="29.25" customHeight="1" x14ac:dyDescent="0.15">
      <c r="B24" s="63"/>
      <c r="C24" s="1040"/>
      <c r="D24" s="1041"/>
      <c r="E24" s="1041"/>
      <c r="F24" s="1041"/>
      <c r="G24" s="1041"/>
      <c r="H24" s="1041"/>
      <c r="I24" s="1041"/>
      <c r="J24" s="1042"/>
    </row>
    <row r="25" spans="2:10" ht="29.25" customHeight="1" x14ac:dyDescent="0.15">
      <c r="B25" s="63"/>
      <c r="C25" s="1043"/>
      <c r="D25" s="1044"/>
      <c r="E25" s="1044"/>
      <c r="F25" s="1044"/>
      <c r="G25" s="1044"/>
      <c r="H25" s="1044"/>
      <c r="I25" s="1044"/>
      <c r="J25" s="1045"/>
    </row>
    <row r="26" spans="2:10" ht="21" customHeight="1" x14ac:dyDescent="0.15">
      <c r="B26" s="63"/>
    </row>
    <row r="27" spans="2:10" x14ac:dyDescent="0.15">
      <c r="B27" s="63" t="s">
        <v>379</v>
      </c>
    </row>
    <row r="28" spans="2:10" ht="6" customHeight="1" x14ac:dyDescent="0.15">
      <c r="B28" s="63"/>
    </row>
    <row r="29" spans="2:10" ht="20.25" customHeight="1" x14ac:dyDescent="0.15">
      <c r="B29" s="63"/>
      <c r="C29" s="64" t="s">
        <v>895</v>
      </c>
      <c r="D29" s="65"/>
      <c r="E29" s="65"/>
      <c r="F29" s="65"/>
      <c r="G29" s="65"/>
      <c r="H29" s="65"/>
      <c r="I29" s="65"/>
      <c r="J29" s="66"/>
    </row>
    <row r="30" spans="2:10" x14ac:dyDescent="0.15">
      <c r="B30" s="63"/>
      <c r="C30" s="1040"/>
      <c r="D30" s="1041"/>
      <c r="E30" s="1041"/>
      <c r="F30" s="1041"/>
      <c r="G30" s="1041"/>
      <c r="H30" s="1041"/>
      <c r="I30" s="1041"/>
      <c r="J30" s="1042"/>
    </row>
    <row r="31" spans="2:10" x14ac:dyDescent="0.15">
      <c r="B31" s="63"/>
      <c r="C31" s="1040"/>
      <c r="D31" s="1041"/>
      <c r="E31" s="1041"/>
      <c r="F31" s="1041"/>
      <c r="G31" s="1041"/>
      <c r="H31" s="1041"/>
      <c r="I31" s="1041"/>
      <c r="J31" s="1042"/>
    </row>
    <row r="32" spans="2:10" ht="28.5" customHeight="1" x14ac:dyDescent="0.15">
      <c r="B32" s="63"/>
      <c r="C32" s="1040"/>
      <c r="D32" s="1041"/>
      <c r="E32" s="1041"/>
      <c r="F32" s="1041"/>
      <c r="G32" s="1041"/>
      <c r="H32" s="1041"/>
      <c r="I32" s="1041"/>
      <c r="J32" s="1042"/>
    </row>
    <row r="33" spans="2:10" x14ac:dyDescent="0.15">
      <c r="B33" s="63"/>
      <c r="C33" s="1040"/>
      <c r="D33" s="1041"/>
      <c r="E33" s="1041"/>
      <c r="F33" s="1041"/>
      <c r="G33" s="1041"/>
      <c r="H33" s="1041"/>
      <c r="I33" s="1041"/>
      <c r="J33" s="1042"/>
    </row>
    <row r="34" spans="2:10" x14ac:dyDescent="0.15">
      <c r="B34" s="63"/>
      <c r="C34" s="1040"/>
      <c r="D34" s="1041"/>
      <c r="E34" s="1041"/>
      <c r="F34" s="1041"/>
      <c r="G34" s="1041"/>
      <c r="H34" s="1041"/>
      <c r="I34" s="1041"/>
      <c r="J34" s="1042"/>
    </row>
    <row r="35" spans="2:10" x14ac:dyDescent="0.15">
      <c r="B35" s="63"/>
      <c r="C35" s="1040"/>
      <c r="D35" s="1041"/>
      <c r="E35" s="1041"/>
      <c r="F35" s="1041"/>
      <c r="G35" s="1041"/>
      <c r="H35" s="1041"/>
      <c r="I35" s="1041"/>
      <c r="J35" s="1042"/>
    </row>
    <row r="36" spans="2:10" x14ac:dyDescent="0.15">
      <c r="B36" s="63"/>
      <c r="C36" s="1040"/>
      <c r="D36" s="1041"/>
      <c r="E36" s="1041"/>
      <c r="F36" s="1041"/>
      <c r="G36" s="1041"/>
      <c r="H36" s="1041"/>
      <c r="I36" s="1041"/>
      <c r="J36" s="1042"/>
    </row>
    <row r="37" spans="2:10" x14ac:dyDescent="0.15">
      <c r="B37" s="63"/>
      <c r="C37" s="1040"/>
      <c r="D37" s="1041"/>
      <c r="E37" s="1041"/>
      <c r="F37" s="1041"/>
      <c r="G37" s="1041"/>
      <c r="H37" s="1041"/>
      <c r="I37" s="1041"/>
      <c r="J37" s="1042"/>
    </row>
    <row r="38" spans="2:10" x14ac:dyDescent="0.15">
      <c r="B38" s="63"/>
      <c r="C38" s="67" t="s">
        <v>712</v>
      </c>
      <c r="J38" s="13"/>
    </row>
    <row r="39" spans="2:10" x14ac:dyDescent="0.15">
      <c r="B39" s="63"/>
      <c r="C39" s="67" t="s">
        <v>713</v>
      </c>
      <c r="J39" s="13"/>
    </row>
    <row r="40" spans="2:10" x14ac:dyDescent="0.15">
      <c r="B40" s="63"/>
      <c r="C40" s="1270"/>
      <c r="D40" s="1271"/>
      <c r="E40" s="1271"/>
      <c r="F40" s="1271"/>
      <c r="G40" s="1271"/>
      <c r="H40" s="1271"/>
      <c r="I40" s="1271"/>
      <c r="J40" s="1272"/>
    </row>
    <row r="41" spans="2:10" ht="25.5" customHeight="1" x14ac:dyDescent="0.15">
      <c r="B41" s="63"/>
      <c r="C41" s="1270"/>
      <c r="D41" s="1271"/>
      <c r="E41" s="1271"/>
      <c r="F41" s="1271"/>
      <c r="G41" s="1271"/>
      <c r="H41" s="1271"/>
      <c r="I41" s="1271"/>
      <c r="J41" s="1272"/>
    </row>
    <row r="42" spans="2:10" x14ac:dyDescent="0.15">
      <c r="B42" s="63"/>
      <c r="C42" s="1270"/>
      <c r="D42" s="1271"/>
      <c r="E42" s="1271"/>
      <c r="F42" s="1271"/>
      <c r="G42" s="1271"/>
      <c r="H42" s="1271"/>
      <c r="I42" s="1271"/>
      <c r="J42" s="1272"/>
    </row>
    <row r="43" spans="2:10" x14ac:dyDescent="0.15">
      <c r="C43" s="1270"/>
      <c r="D43" s="1271"/>
      <c r="E43" s="1271"/>
      <c r="F43" s="1271"/>
      <c r="G43" s="1271"/>
      <c r="H43" s="1271"/>
      <c r="I43" s="1271"/>
      <c r="J43" s="1272"/>
    </row>
    <row r="44" spans="2:10" x14ac:dyDescent="0.15">
      <c r="C44" s="1270"/>
      <c r="D44" s="1271"/>
      <c r="E44" s="1271"/>
      <c r="F44" s="1271"/>
      <c r="G44" s="1271"/>
      <c r="H44" s="1271"/>
      <c r="I44" s="1271"/>
      <c r="J44" s="1272"/>
    </row>
    <row r="45" spans="2:10" x14ac:dyDescent="0.15">
      <c r="C45" s="1270"/>
      <c r="D45" s="1271"/>
      <c r="E45" s="1271"/>
      <c r="F45" s="1271"/>
      <c r="G45" s="1271"/>
      <c r="H45" s="1271"/>
      <c r="I45" s="1271"/>
      <c r="J45" s="1272"/>
    </row>
    <row r="46" spans="2:10" x14ac:dyDescent="0.15">
      <c r="C46" s="1270"/>
      <c r="D46" s="1271"/>
      <c r="E46" s="1271"/>
      <c r="F46" s="1271"/>
      <c r="G46" s="1271"/>
      <c r="H46" s="1271"/>
      <c r="I46" s="1271"/>
      <c r="J46" s="1272"/>
    </row>
    <row r="47" spans="2:10" x14ac:dyDescent="0.15">
      <c r="C47" s="1270"/>
      <c r="D47" s="1271"/>
      <c r="E47" s="1271"/>
      <c r="F47" s="1271"/>
      <c r="G47" s="1271"/>
      <c r="H47" s="1271"/>
      <c r="I47" s="1271"/>
      <c r="J47" s="1272"/>
    </row>
    <row r="48" spans="2:10" x14ac:dyDescent="0.15">
      <c r="C48" s="1270"/>
      <c r="D48" s="1271"/>
      <c r="E48" s="1271"/>
      <c r="F48" s="1271"/>
      <c r="G48" s="1271"/>
      <c r="H48" s="1271"/>
      <c r="I48" s="1271"/>
      <c r="J48" s="1272"/>
    </row>
    <row r="49" spans="3:10" x14ac:dyDescent="0.15">
      <c r="C49" s="1270"/>
      <c r="D49" s="1271"/>
      <c r="E49" s="1271"/>
      <c r="F49" s="1271"/>
      <c r="G49" s="1271"/>
      <c r="H49" s="1271"/>
      <c r="I49" s="1271"/>
      <c r="J49" s="1272"/>
    </row>
    <row r="50" spans="3:10" x14ac:dyDescent="0.15">
      <c r="C50" s="1270"/>
      <c r="D50" s="1271"/>
      <c r="E50" s="1271"/>
      <c r="F50" s="1271"/>
      <c r="G50" s="1271"/>
      <c r="H50" s="1271"/>
      <c r="I50" s="1271"/>
      <c r="J50" s="1272"/>
    </row>
    <row r="51" spans="3:10" x14ac:dyDescent="0.15">
      <c r="C51" s="1273"/>
      <c r="D51" s="1274"/>
      <c r="E51" s="1274"/>
      <c r="F51" s="1274"/>
      <c r="G51" s="1274"/>
      <c r="H51" s="1274"/>
      <c r="I51" s="1274"/>
      <c r="J51" s="1275"/>
    </row>
  </sheetData>
  <mergeCells count="5">
    <mergeCell ref="C7:J11"/>
    <mergeCell ref="C13:J20"/>
    <mergeCell ref="C22:J25"/>
    <mergeCell ref="C30:J37"/>
    <mergeCell ref="C40:J51"/>
  </mergeCells>
  <phoneticPr fontId="5"/>
  <pageMargins left="0.36" right="0.35" top="0.78740157480314965" bottom="0.78740157480314965" header="0.51181102362204722" footer="0.51181102362204722"/>
  <pageSetup paperSize="9" scale="97" orientation="portrait" r:id="rId1"/>
  <headerFooter alignWithMargins="0">
    <oddFooter>&amp;C&amp;"ＭＳ 明朝,標準"-15-</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6"/>
  <dimension ref="A2:L21"/>
  <sheetViews>
    <sheetView view="pageLayout" zoomScaleNormal="100" zoomScaleSheetLayoutView="100" workbookViewId="0">
      <selection activeCell="C17" sqref="C17"/>
    </sheetView>
  </sheetViews>
  <sheetFormatPr defaultColWidth="9" defaultRowHeight="13.5" x14ac:dyDescent="0.15"/>
  <cols>
    <col min="1" max="1" width="1.125" style="8" customWidth="1"/>
    <col min="2" max="2" width="4.375" style="8" customWidth="1"/>
    <col min="3" max="3" width="13.375" style="8" customWidth="1"/>
    <col min="4" max="4" width="6" style="8" customWidth="1"/>
    <col min="5" max="6" width="9" style="8"/>
    <col min="7" max="7" width="13.25" style="8" customWidth="1"/>
    <col min="8" max="8" width="15.875" style="8" customWidth="1"/>
    <col min="9" max="10" width="10.75" style="8" customWidth="1"/>
    <col min="11" max="11" width="24.125" style="8" customWidth="1"/>
    <col min="12" max="12" width="22.125" style="8" customWidth="1"/>
    <col min="13" max="16384" width="9" style="8"/>
  </cols>
  <sheetData>
    <row r="2" spans="2:12" x14ac:dyDescent="0.15">
      <c r="C2" s="688" t="s">
        <v>880</v>
      </c>
    </row>
    <row r="3" spans="2:12" x14ac:dyDescent="0.15">
      <c r="C3" s="38" t="s">
        <v>411</v>
      </c>
    </row>
    <row r="4" spans="2:12" ht="18.75" customHeight="1" x14ac:dyDescent="0.15">
      <c r="C4" s="38"/>
      <c r="K4" s="8" t="s">
        <v>229</v>
      </c>
      <c r="L4" s="122"/>
    </row>
    <row r="5" spans="2:12" x14ac:dyDescent="0.15">
      <c r="C5" s="1116" t="s">
        <v>203</v>
      </c>
      <c r="D5" s="1107" t="s">
        <v>390</v>
      </c>
      <c r="E5" s="119"/>
      <c r="F5" s="119"/>
      <c r="G5" s="119"/>
      <c r="H5" s="1107" t="s">
        <v>399</v>
      </c>
      <c r="I5" s="1281" t="s">
        <v>394</v>
      </c>
      <c r="J5" s="1282"/>
      <c r="K5" s="1107" t="s">
        <v>395</v>
      </c>
      <c r="L5" s="1279" t="s">
        <v>396</v>
      </c>
    </row>
    <row r="6" spans="2:12" x14ac:dyDescent="0.15">
      <c r="C6" s="1125"/>
      <c r="D6" s="1276"/>
      <c r="E6" s="121" t="s">
        <v>391</v>
      </c>
      <c r="F6" s="121" t="s">
        <v>393</v>
      </c>
      <c r="G6" s="121" t="s">
        <v>286</v>
      </c>
      <c r="H6" s="1276"/>
      <c r="I6" s="810"/>
      <c r="J6" s="811"/>
      <c r="K6" s="1276"/>
      <c r="L6" s="1280"/>
    </row>
    <row r="7" spans="2:12" x14ac:dyDescent="0.15">
      <c r="C7" s="1125"/>
      <c r="D7" s="1276"/>
      <c r="E7" s="121" t="s">
        <v>392</v>
      </c>
      <c r="F7" s="121" t="s">
        <v>392</v>
      </c>
      <c r="G7" s="387" t="s">
        <v>287</v>
      </c>
      <c r="H7" s="1276"/>
      <c r="I7" s="1277" t="s">
        <v>303</v>
      </c>
      <c r="J7" s="1276" t="s">
        <v>398</v>
      </c>
      <c r="K7" s="1276"/>
      <c r="L7" s="279" t="s">
        <v>397</v>
      </c>
    </row>
    <row r="8" spans="2:12" x14ac:dyDescent="0.15">
      <c r="C8" s="1125"/>
      <c r="D8" s="1276"/>
      <c r="E8" s="120"/>
      <c r="F8" s="120"/>
      <c r="G8" s="120"/>
      <c r="H8" s="1276"/>
      <c r="I8" s="1278"/>
      <c r="J8" s="1276"/>
      <c r="K8" s="1276"/>
      <c r="L8" s="278"/>
    </row>
    <row r="9" spans="2:12" ht="39" customHeight="1" x14ac:dyDescent="0.15">
      <c r="C9" s="247" t="s">
        <v>204</v>
      </c>
      <c r="D9" s="115"/>
      <c r="E9" s="115"/>
      <c r="F9" s="115"/>
      <c r="G9" s="115"/>
      <c r="H9" s="115"/>
      <c r="I9" s="115"/>
      <c r="J9" s="115"/>
      <c r="K9" s="115"/>
      <c r="L9" s="116"/>
    </row>
    <row r="10" spans="2:12" ht="39" customHeight="1" x14ac:dyDescent="0.15">
      <c r="C10" s="247" t="s">
        <v>205</v>
      </c>
      <c r="D10" s="115"/>
      <c r="E10" s="115"/>
      <c r="F10" s="115"/>
      <c r="G10" s="115"/>
      <c r="H10" s="115"/>
      <c r="I10" s="115"/>
      <c r="J10" s="115"/>
      <c r="K10" s="115"/>
      <c r="L10" s="116"/>
    </row>
    <row r="11" spans="2:12" ht="39" customHeight="1" x14ac:dyDescent="0.15">
      <c r="C11" s="247" t="s">
        <v>206</v>
      </c>
      <c r="D11" s="115"/>
      <c r="E11" s="115"/>
      <c r="F11" s="115"/>
      <c r="G11" s="115"/>
      <c r="H11" s="115"/>
      <c r="I11" s="115"/>
      <c r="J11" s="115"/>
      <c r="K11" s="115"/>
      <c r="L11" s="116"/>
    </row>
    <row r="12" spans="2:12" ht="39" customHeight="1" x14ac:dyDescent="0.15">
      <c r="C12" s="247" t="s">
        <v>207</v>
      </c>
      <c r="D12" s="115"/>
      <c r="E12" s="115"/>
      <c r="F12" s="115"/>
      <c r="G12" s="115"/>
      <c r="H12" s="115"/>
      <c r="I12" s="115"/>
      <c r="J12" s="115"/>
      <c r="K12" s="115"/>
      <c r="L12" s="116"/>
    </row>
    <row r="13" spans="2:12" ht="39" customHeight="1" x14ac:dyDescent="0.15">
      <c r="B13" s="566" t="s">
        <v>776</v>
      </c>
      <c r="C13" s="247" t="s">
        <v>208</v>
      </c>
      <c r="D13" s="115"/>
      <c r="E13" s="115"/>
      <c r="F13" s="115"/>
      <c r="G13" s="115"/>
      <c r="H13" s="115"/>
      <c r="I13" s="115"/>
      <c r="J13" s="115"/>
      <c r="K13" s="115"/>
      <c r="L13" s="116"/>
    </row>
    <row r="14" spans="2:12" ht="39" customHeight="1" x14ac:dyDescent="0.15">
      <c r="B14" s="113"/>
      <c r="C14" s="247" t="s">
        <v>209</v>
      </c>
      <c r="D14" s="115"/>
      <c r="E14" s="115"/>
      <c r="F14" s="115"/>
      <c r="G14" s="115"/>
      <c r="H14" s="115"/>
      <c r="I14" s="115"/>
      <c r="J14" s="115"/>
      <c r="K14" s="115"/>
      <c r="L14" s="116"/>
    </row>
    <row r="15" spans="2:12" ht="39" customHeight="1" x14ac:dyDescent="0.15">
      <c r="C15" s="247" t="s">
        <v>357</v>
      </c>
      <c r="D15" s="115"/>
      <c r="E15" s="115"/>
      <c r="F15" s="115"/>
      <c r="G15" s="115"/>
      <c r="H15" s="115"/>
      <c r="I15" s="115"/>
      <c r="J15" s="115"/>
      <c r="K15" s="115"/>
      <c r="L15" s="116"/>
    </row>
    <row r="16" spans="2:12" ht="39" customHeight="1" x14ac:dyDescent="0.15">
      <c r="C16" s="247" t="s">
        <v>210</v>
      </c>
      <c r="D16" s="115"/>
      <c r="E16" s="115"/>
      <c r="F16" s="115"/>
      <c r="G16" s="115"/>
      <c r="H16" s="115"/>
      <c r="I16" s="115"/>
      <c r="J16" s="115"/>
      <c r="K16" s="115"/>
      <c r="L16" s="116"/>
    </row>
    <row r="17" spans="1:12" ht="39" customHeight="1" x14ac:dyDescent="0.15">
      <c r="C17" s="301" t="s">
        <v>211</v>
      </c>
      <c r="D17" s="117"/>
      <c r="E17" s="117"/>
      <c r="F17" s="117"/>
      <c r="G17" s="117"/>
      <c r="H17" s="117"/>
      <c r="I17" s="117"/>
      <c r="J17" s="117"/>
      <c r="K17" s="117"/>
      <c r="L17" s="118"/>
    </row>
    <row r="18" spans="1:12" x14ac:dyDescent="0.15">
      <c r="C18" s="38"/>
    </row>
    <row r="19" spans="1:12" x14ac:dyDescent="0.15">
      <c r="A19" s="2"/>
      <c r="B19" s="112" t="s">
        <v>84</v>
      </c>
      <c r="C19" s="1" t="s">
        <v>288</v>
      </c>
    </row>
    <row r="20" spans="1:12" x14ac:dyDescent="0.15">
      <c r="C20" s="1" t="s">
        <v>587</v>
      </c>
    </row>
    <row r="21" spans="1:12" x14ac:dyDescent="0.15">
      <c r="C21" s="1" t="s">
        <v>590</v>
      </c>
    </row>
  </sheetData>
  <mergeCells count="8">
    <mergeCell ref="K5:K8"/>
    <mergeCell ref="J7:J8"/>
    <mergeCell ref="I7:I8"/>
    <mergeCell ref="L5:L6"/>
    <mergeCell ref="C5:C8"/>
    <mergeCell ref="D5:D8"/>
    <mergeCell ref="H5:H8"/>
    <mergeCell ref="I5:J6"/>
  </mergeCells>
  <phoneticPr fontId="5"/>
  <pageMargins left="0.39370078740157483" right="0.39370078740157483" top="0.78740157480314965"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F36"/>
  <sheetViews>
    <sheetView view="pageBreakPreview" topLeftCell="A19" zoomScaleNormal="100" zoomScaleSheetLayoutView="100" workbookViewId="0">
      <selection activeCell="C17" sqref="C17"/>
    </sheetView>
  </sheetViews>
  <sheetFormatPr defaultRowHeight="13.5" x14ac:dyDescent="0.15"/>
  <cols>
    <col min="1" max="1" width="10.875" customWidth="1"/>
    <col min="2" max="2" width="14.625" customWidth="1"/>
    <col min="3" max="3" width="13" customWidth="1"/>
    <col min="4" max="4" width="35.75" customWidth="1"/>
    <col min="5" max="5" width="11.75" customWidth="1"/>
  </cols>
  <sheetData>
    <row r="2" spans="1:6" x14ac:dyDescent="0.15">
      <c r="B2" s="106"/>
    </row>
    <row r="3" spans="1:6" x14ac:dyDescent="0.15">
      <c r="B3" s="106"/>
    </row>
    <row r="4" spans="1:6" x14ac:dyDescent="0.15">
      <c r="B4" s="106"/>
    </row>
    <row r="5" spans="1:6" x14ac:dyDescent="0.15">
      <c r="B5" s="106"/>
    </row>
    <row r="6" spans="1:6" x14ac:dyDescent="0.15">
      <c r="B6" s="106"/>
    </row>
    <row r="7" spans="1:6" ht="17.25" customHeight="1" x14ac:dyDescent="0.15">
      <c r="B7" s="106"/>
    </row>
    <row r="8" spans="1:6" ht="17.25" x14ac:dyDescent="0.15">
      <c r="A8" s="559" t="str">
        <f>CONCATENATE("　　　　令和",入力画面!C2,"年度　　老 人 福 祉 施 設 指 導 監 査 資 料")</f>
        <v>　　　　令和6年度　　老 人 福 祉 施 設 指 導 監 査 資 料</v>
      </c>
      <c r="F8" t="s">
        <v>655</v>
      </c>
    </row>
    <row r="9" spans="1:6" x14ac:dyDescent="0.15">
      <c r="B9" s="106"/>
    </row>
    <row r="10" spans="1:6" x14ac:dyDescent="0.15">
      <c r="B10" s="106"/>
      <c r="E10" t="s">
        <v>656</v>
      </c>
    </row>
    <row r="11" spans="1:6" x14ac:dyDescent="0.15">
      <c r="B11" s="106"/>
    </row>
    <row r="12" spans="1:6" x14ac:dyDescent="0.15">
      <c r="B12" s="106"/>
    </row>
    <row r="13" spans="1:6" x14ac:dyDescent="0.15">
      <c r="B13" s="106"/>
    </row>
    <row r="14" spans="1:6" x14ac:dyDescent="0.15">
      <c r="B14" s="106"/>
    </row>
    <row r="15" spans="1:6" x14ac:dyDescent="0.15">
      <c r="B15" s="106"/>
    </row>
    <row r="16" spans="1:6" x14ac:dyDescent="0.15">
      <c r="B16" s="106"/>
    </row>
    <row r="17" spans="2:4" x14ac:dyDescent="0.15">
      <c r="B17" s="106"/>
    </row>
    <row r="18" spans="2:4" x14ac:dyDescent="0.15">
      <c r="B18" s="106"/>
    </row>
    <row r="19" spans="2:4" ht="149.25" customHeight="1" x14ac:dyDescent="0.15">
      <c r="B19" s="106"/>
    </row>
    <row r="20" spans="2:4" x14ac:dyDescent="0.15">
      <c r="B20" s="106"/>
    </row>
    <row r="21" spans="2:4" ht="2.25" customHeight="1" x14ac:dyDescent="0.15">
      <c r="B21" s="106"/>
    </row>
    <row r="22" spans="2:4" x14ac:dyDescent="0.15">
      <c r="B22" s="106"/>
    </row>
    <row r="23" spans="2:4" ht="14.25" thickBot="1" x14ac:dyDescent="0.2">
      <c r="B23" s="106"/>
    </row>
    <row r="24" spans="2:4" ht="32.25" customHeight="1" x14ac:dyDescent="0.15">
      <c r="B24" s="306" t="s">
        <v>607</v>
      </c>
      <c r="C24" s="305"/>
      <c r="D24" s="302"/>
    </row>
    <row r="25" spans="2:4" ht="6" customHeight="1" x14ac:dyDescent="0.15">
      <c r="B25" s="307"/>
      <c r="C25" s="82"/>
      <c r="D25" s="303"/>
    </row>
    <row r="26" spans="2:4" ht="15.75" customHeight="1" x14ac:dyDescent="0.15">
      <c r="B26" s="308" t="s">
        <v>606</v>
      </c>
      <c r="C26" s="83"/>
      <c r="D26" s="304"/>
    </row>
    <row r="27" spans="2:4" ht="21" customHeight="1" x14ac:dyDescent="0.15">
      <c r="B27" s="309"/>
      <c r="C27" s="369" t="s">
        <v>47</v>
      </c>
      <c r="D27" s="473" t="s">
        <v>675</v>
      </c>
    </row>
    <row r="28" spans="2:4" ht="21" customHeight="1" x14ac:dyDescent="0.15">
      <c r="B28" s="310" t="s">
        <v>0</v>
      </c>
      <c r="C28" s="370" t="s">
        <v>48</v>
      </c>
      <c r="D28" s="371" t="s">
        <v>236</v>
      </c>
    </row>
    <row r="29" spans="2:4" x14ac:dyDescent="0.15">
      <c r="B29" s="307"/>
      <c r="C29" s="82"/>
      <c r="D29" s="303"/>
    </row>
    <row r="30" spans="2:4" x14ac:dyDescent="0.15">
      <c r="B30" s="310" t="s">
        <v>1</v>
      </c>
      <c r="C30" s="83"/>
      <c r="D30" s="304"/>
    </row>
    <row r="31" spans="2:4" x14ac:dyDescent="0.15">
      <c r="B31" s="309"/>
      <c r="C31" s="82"/>
      <c r="D31" s="303"/>
    </row>
    <row r="32" spans="2:4" x14ac:dyDescent="0.15">
      <c r="B32" s="308" t="s">
        <v>605</v>
      </c>
      <c r="C32" s="83"/>
      <c r="D32" s="304"/>
    </row>
    <row r="33" spans="2:4" x14ac:dyDescent="0.15">
      <c r="B33" s="309"/>
      <c r="C33" s="82" t="s">
        <v>49</v>
      </c>
      <c r="D33" s="303"/>
    </row>
    <row r="34" spans="2:4" ht="26.25" customHeight="1" x14ac:dyDescent="0.15">
      <c r="B34" s="490" t="s">
        <v>604</v>
      </c>
      <c r="C34" s="319" t="s">
        <v>50</v>
      </c>
      <c r="D34" s="304"/>
    </row>
    <row r="35" spans="2:4" ht="18" customHeight="1" x14ac:dyDescent="0.15">
      <c r="B35" s="354"/>
      <c r="C35" s="320" t="s">
        <v>716</v>
      </c>
      <c r="D35" s="303"/>
    </row>
    <row r="36" spans="2:4" ht="36.75" customHeight="1" thickBot="1" x14ac:dyDescent="0.2">
      <c r="B36" s="355" t="s">
        <v>588</v>
      </c>
      <c r="C36" s="738" t="s">
        <v>589</v>
      </c>
      <c r="D36" s="739"/>
    </row>
  </sheetData>
  <mergeCells count="1">
    <mergeCell ref="C36:D36"/>
  </mergeCells>
  <phoneticPr fontId="5"/>
  <pageMargins left="0.78700000000000003" right="0.78700000000000003" top="0.98399999999999999" bottom="0.98399999999999999" header="0.51200000000000001" footer="0.5120000000000000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9"/>
  <dimension ref="A1:AF34"/>
  <sheetViews>
    <sheetView view="pageLayout" topLeftCell="A4" zoomScaleNormal="100" zoomScaleSheetLayoutView="100" workbookViewId="0">
      <selection activeCell="C17" sqref="C17"/>
    </sheetView>
  </sheetViews>
  <sheetFormatPr defaultColWidth="9" defaultRowHeight="13.5" x14ac:dyDescent="0.15"/>
  <cols>
    <col min="1" max="1" width="2.25" style="14" customWidth="1"/>
    <col min="2" max="2" width="5" style="14" customWidth="1"/>
    <col min="3" max="3" width="10.75" style="14" customWidth="1"/>
    <col min="4" max="31" width="3.75" style="14" customWidth="1"/>
    <col min="32" max="32" width="13.125" style="14" customWidth="1"/>
    <col min="33" max="16384" width="9" style="14"/>
  </cols>
  <sheetData>
    <row r="1" spans="1:32" x14ac:dyDescent="0.15">
      <c r="B1" s="532" t="s">
        <v>761</v>
      </c>
    </row>
    <row r="2" spans="1:32" x14ac:dyDescent="0.15">
      <c r="B2" s="63"/>
    </row>
    <row r="3" spans="1:32" x14ac:dyDescent="0.15">
      <c r="B3" s="63"/>
    </row>
    <row r="4" spans="1:32" ht="18.75" customHeight="1" x14ac:dyDescent="0.15">
      <c r="B4" s="63"/>
      <c r="C4" s="1183" t="s">
        <v>450</v>
      </c>
      <c r="D4" s="1203" t="s">
        <v>412</v>
      </c>
      <c r="E4" s="1203"/>
      <c r="F4" s="1203"/>
      <c r="G4" s="1203" t="s">
        <v>413</v>
      </c>
      <c r="H4" s="1203"/>
      <c r="I4" s="1203"/>
      <c r="J4" s="1203" t="s">
        <v>414</v>
      </c>
      <c r="K4" s="1203"/>
      <c r="L4" s="1203"/>
      <c r="M4" s="1203" t="s">
        <v>415</v>
      </c>
      <c r="N4" s="1203"/>
      <c r="O4" s="1203"/>
      <c r="P4" s="1203" t="s">
        <v>416</v>
      </c>
      <c r="Q4" s="1203"/>
      <c r="R4" s="1203"/>
      <c r="S4" s="1203" t="s">
        <v>417</v>
      </c>
      <c r="T4" s="1203"/>
      <c r="U4" s="1203"/>
      <c r="V4" s="1203" t="s">
        <v>418</v>
      </c>
      <c r="W4" s="1203"/>
      <c r="X4" s="1203"/>
      <c r="Y4" s="1203" t="s">
        <v>419</v>
      </c>
      <c r="Z4" s="1203"/>
      <c r="AA4" s="1204"/>
      <c r="AB4" s="1203" t="s">
        <v>420</v>
      </c>
      <c r="AC4" s="1203"/>
      <c r="AD4" s="1203"/>
      <c r="AE4" s="1287" t="s">
        <v>325</v>
      </c>
      <c r="AF4" s="1285" t="s">
        <v>324</v>
      </c>
    </row>
    <row r="5" spans="1:32" ht="69.75" customHeight="1" x14ac:dyDescent="0.15">
      <c r="B5" s="63"/>
      <c r="C5" s="1184"/>
      <c r="D5" s="129" t="s">
        <v>449</v>
      </c>
      <c r="E5" s="129" t="s">
        <v>447</v>
      </c>
      <c r="F5" s="129" t="s">
        <v>448</v>
      </c>
      <c r="G5" s="129" t="s">
        <v>449</v>
      </c>
      <c r="H5" s="129" t="s">
        <v>447</v>
      </c>
      <c r="I5" s="129" t="s">
        <v>448</v>
      </c>
      <c r="J5" s="129" t="s">
        <v>449</v>
      </c>
      <c r="K5" s="129" t="s">
        <v>447</v>
      </c>
      <c r="L5" s="129" t="s">
        <v>448</v>
      </c>
      <c r="M5" s="129" t="s">
        <v>449</v>
      </c>
      <c r="N5" s="129" t="s">
        <v>447</v>
      </c>
      <c r="O5" s="129" t="s">
        <v>448</v>
      </c>
      <c r="P5" s="129" t="s">
        <v>449</v>
      </c>
      <c r="Q5" s="129" t="s">
        <v>447</v>
      </c>
      <c r="R5" s="129" t="s">
        <v>448</v>
      </c>
      <c r="S5" s="129" t="s">
        <v>449</v>
      </c>
      <c r="T5" s="129" t="s">
        <v>447</v>
      </c>
      <c r="U5" s="129" t="s">
        <v>448</v>
      </c>
      <c r="V5" s="129" t="s">
        <v>449</v>
      </c>
      <c r="W5" s="129" t="s">
        <v>447</v>
      </c>
      <c r="X5" s="129" t="s">
        <v>448</v>
      </c>
      <c r="Y5" s="129" t="s">
        <v>449</v>
      </c>
      <c r="Z5" s="129" t="s">
        <v>447</v>
      </c>
      <c r="AA5" s="232" t="s">
        <v>448</v>
      </c>
      <c r="AB5" s="129" t="s">
        <v>449</v>
      </c>
      <c r="AC5" s="129" t="s">
        <v>447</v>
      </c>
      <c r="AD5" s="129" t="s">
        <v>448</v>
      </c>
      <c r="AE5" s="1288"/>
      <c r="AF5" s="1286"/>
    </row>
    <row r="6" spans="1:32" ht="24.75" customHeight="1" x14ac:dyDescent="0.15">
      <c r="B6" s="63"/>
      <c r="C6" s="123" t="s">
        <v>421</v>
      </c>
      <c r="D6" s="124"/>
      <c r="E6" s="124"/>
      <c r="F6" s="124"/>
      <c r="G6" s="124"/>
      <c r="H6" s="124"/>
      <c r="I6" s="124"/>
      <c r="J6" s="124"/>
      <c r="K6" s="124"/>
      <c r="L6" s="124"/>
      <c r="M6" s="124"/>
      <c r="N6" s="124"/>
      <c r="O6" s="124"/>
      <c r="P6" s="124"/>
      <c r="Q6" s="124"/>
      <c r="R6" s="124"/>
      <c r="S6" s="124"/>
      <c r="T6" s="124"/>
      <c r="U6" s="124"/>
      <c r="V6" s="124"/>
      <c r="W6" s="124"/>
      <c r="X6" s="124"/>
      <c r="Y6" s="124"/>
      <c r="Z6" s="124"/>
      <c r="AA6" s="127"/>
      <c r="AB6" s="124"/>
      <c r="AC6" s="124"/>
      <c r="AD6" s="124"/>
      <c r="AE6" s="124"/>
      <c r="AF6" s="79" t="s">
        <v>422</v>
      </c>
    </row>
    <row r="7" spans="1:32" ht="24.75" customHeight="1" x14ac:dyDescent="0.15">
      <c r="B7" s="63"/>
      <c r="C7" s="126" t="s">
        <v>423</v>
      </c>
      <c r="D7" s="125"/>
      <c r="E7" s="125"/>
      <c r="F7" s="125"/>
      <c r="G7" s="125"/>
      <c r="H7" s="125"/>
      <c r="I7" s="125"/>
      <c r="J7" s="125"/>
      <c r="K7" s="125"/>
      <c r="L7" s="125"/>
      <c r="M7" s="125"/>
      <c r="N7" s="125"/>
      <c r="O7" s="125"/>
      <c r="P7" s="125"/>
      <c r="Q7" s="125"/>
      <c r="R7" s="125"/>
      <c r="S7" s="125"/>
      <c r="T7" s="125"/>
      <c r="U7" s="125"/>
      <c r="V7" s="125"/>
      <c r="W7" s="125"/>
      <c r="X7" s="125"/>
      <c r="Y7" s="125"/>
      <c r="Z7" s="125"/>
      <c r="AA7" s="128"/>
      <c r="AB7" s="125"/>
      <c r="AC7" s="125"/>
      <c r="AD7" s="125"/>
      <c r="AE7" s="125"/>
      <c r="AF7" s="161"/>
    </row>
    <row r="8" spans="1:32" x14ac:dyDescent="0.15">
      <c r="B8" s="63"/>
    </row>
    <row r="9" spans="1:32" x14ac:dyDescent="0.15">
      <c r="B9" s="63"/>
      <c r="AC9" s="63" t="s">
        <v>451</v>
      </c>
    </row>
    <row r="10" spans="1:32" x14ac:dyDescent="0.15">
      <c r="B10" s="63" t="s">
        <v>424</v>
      </c>
    </row>
    <row r="11" spans="1:32" x14ac:dyDescent="0.15">
      <c r="B11" s="63" t="s">
        <v>425</v>
      </c>
    </row>
    <row r="12" spans="1:32" x14ac:dyDescent="0.15">
      <c r="B12" s="63" t="s">
        <v>426</v>
      </c>
    </row>
    <row r="13" spans="1:32" x14ac:dyDescent="0.15">
      <c r="B13" s="63" t="s">
        <v>304</v>
      </c>
    </row>
    <row r="14" spans="1:32" x14ac:dyDescent="0.15">
      <c r="B14" s="63" t="s">
        <v>427</v>
      </c>
    </row>
    <row r="15" spans="1:32" x14ac:dyDescent="0.15">
      <c r="B15" s="63" t="s">
        <v>428</v>
      </c>
    </row>
    <row r="16" spans="1:32" x14ac:dyDescent="0.15">
      <c r="A16" s="1283" t="s">
        <v>777</v>
      </c>
      <c r="B16" s="63" t="s">
        <v>429</v>
      </c>
    </row>
    <row r="17" spans="1:2" x14ac:dyDescent="0.15">
      <c r="A17" s="1284"/>
      <c r="B17" s="63" t="s">
        <v>430</v>
      </c>
    </row>
    <row r="18" spans="1:2" x14ac:dyDescent="0.15">
      <c r="A18" s="1284"/>
      <c r="B18" s="63" t="s">
        <v>431</v>
      </c>
    </row>
    <row r="19" spans="1:2" x14ac:dyDescent="0.15">
      <c r="B19" s="63" t="s">
        <v>432</v>
      </c>
    </row>
    <row r="20" spans="1:2" x14ac:dyDescent="0.15">
      <c r="B20" s="63" t="s">
        <v>433</v>
      </c>
    </row>
    <row r="21" spans="1:2" x14ac:dyDescent="0.15">
      <c r="B21" s="63" t="s">
        <v>434</v>
      </c>
    </row>
    <row r="22" spans="1:2" x14ac:dyDescent="0.15">
      <c r="B22" s="63" t="s">
        <v>435</v>
      </c>
    </row>
    <row r="23" spans="1:2" x14ac:dyDescent="0.15">
      <c r="B23" s="63" t="s">
        <v>436</v>
      </c>
    </row>
    <row r="24" spans="1:2" x14ac:dyDescent="0.15">
      <c r="B24" s="63" t="s">
        <v>437</v>
      </c>
    </row>
    <row r="25" spans="1:2" x14ac:dyDescent="0.15">
      <c r="B25" s="63" t="s">
        <v>438</v>
      </c>
    </row>
    <row r="26" spans="1:2" x14ac:dyDescent="0.15">
      <c r="B26" s="63" t="s">
        <v>439</v>
      </c>
    </row>
    <row r="27" spans="1:2" x14ac:dyDescent="0.15">
      <c r="B27" s="63" t="s">
        <v>440</v>
      </c>
    </row>
    <row r="28" spans="1:2" x14ac:dyDescent="0.15">
      <c r="B28" s="63" t="s">
        <v>441</v>
      </c>
    </row>
    <row r="29" spans="1:2" x14ac:dyDescent="0.15">
      <c r="B29" s="63" t="s">
        <v>442</v>
      </c>
    </row>
    <row r="30" spans="1:2" x14ac:dyDescent="0.15">
      <c r="B30" s="63" t="s">
        <v>443</v>
      </c>
    </row>
    <row r="31" spans="1:2" x14ac:dyDescent="0.15">
      <c r="B31" s="63" t="s">
        <v>444</v>
      </c>
    </row>
    <row r="32" spans="1:2" x14ac:dyDescent="0.15">
      <c r="B32" s="63" t="s">
        <v>445</v>
      </c>
    </row>
    <row r="33" spans="2:2" x14ac:dyDescent="0.15">
      <c r="B33" s="63" t="s">
        <v>446</v>
      </c>
    </row>
    <row r="34" spans="2:2" x14ac:dyDescent="0.15">
      <c r="B34" s="63"/>
    </row>
  </sheetData>
  <mergeCells count="13">
    <mergeCell ref="A16:A18"/>
    <mergeCell ref="C4:C5"/>
    <mergeCell ref="AF4:AF5"/>
    <mergeCell ref="J4:L4"/>
    <mergeCell ref="M4:O4"/>
    <mergeCell ref="P4:R4"/>
    <mergeCell ref="S4:U4"/>
    <mergeCell ref="V4:X4"/>
    <mergeCell ref="Y4:AA4"/>
    <mergeCell ref="AB4:AD4"/>
    <mergeCell ref="AE4:AE5"/>
    <mergeCell ref="D4:F4"/>
    <mergeCell ref="G4:I4"/>
  </mergeCells>
  <phoneticPr fontId="5"/>
  <pageMargins left="0.59055118110236227" right="0.59055118110236227" top="0.62992125984251968" bottom="0.43307086614173229" header="0.35433070866141736" footer="0.23622047244094491"/>
  <pageSetup paperSize="9" scale="88"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0"/>
  <dimension ref="A2:F32"/>
  <sheetViews>
    <sheetView view="pageLayout" topLeftCell="A25" zoomScaleNormal="100" zoomScaleSheetLayoutView="100" workbookViewId="0">
      <selection activeCell="C17" sqref="C17"/>
    </sheetView>
  </sheetViews>
  <sheetFormatPr defaultColWidth="9" defaultRowHeight="13.5" x14ac:dyDescent="0.15"/>
  <cols>
    <col min="1" max="1" width="6.875" style="75" customWidth="1"/>
    <col min="2" max="2" width="2" style="75" customWidth="1"/>
    <col min="3" max="3" width="17.5" style="75" customWidth="1"/>
    <col min="4" max="4" width="13.375" style="75" customWidth="1"/>
    <col min="5" max="5" width="24.5" style="75" customWidth="1"/>
    <col min="6" max="6" width="27.75" style="75" customWidth="1"/>
    <col min="7" max="16384" width="9" style="75"/>
  </cols>
  <sheetData>
    <row r="2" spans="1:6" ht="21.75" customHeight="1" x14ac:dyDescent="0.15">
      <c r="A2" s="575" t="s">
        <v>762</v>
      </c>
      <c r="B2" s="575"/>
      <c r="C2" s="570"/>
      <c r="D2" s="570"/>
      <c r="E2" s="570"/>
      <c r="F2" s="570"/>
    </row>
    <row r="3" spans="1:6" ht="21.75" customHeight="1" x14ac:dyDescent="0.15">
      <c r="A3" s="68" t="s">
        <v>452</v>
      </c>
      <c r="B3" s="68"/>
    </row>
    <row r="4" spans="1:6" ht="21.75" customHeight="1" x14ac:dyDescent="0.15">
      <c r="A4" s="68" t="s">
        <v>453</v>
      </c>
      <c r="B4" s="68"/>
    </row>
    <row r="5" spans="1:6" ht="21.75" customHeight="1" x14ac:dyDescent="0.15">
      <c r="A5" s="68"/>
      <c r="B5" s="68"/>
    </row>
    <row r="6" spans="1:6" ht="15" customHeight="1" x14ac:dyDescent="0.15">
      <c r="A6" s="68" t="s">
        <v>454</v>
      </c>
      <c r="B6" s="68"/>
    </row>
    <row r="8" spans="1:6" ht="20.25" customHeight="1" x14ac:dyDescent="0.15">
      <c r="A8" s="68"/>
      <c r="B8" s="68"/>
      <c r="C8" s="131" t="s">
        <v>455</v>
      </c>
      <c r="D8" s="132" t="s">
        <v>289</v>
      </c>
      <c r="E8" s="132" t="s">
        <v>591</v>
      </c>
      <c r="F8" s="133" t="s">
        <v>592</v>
      </c>
    </row>
    <row r="9" spans="1:6" ht="28.5" customHeight="1" x14ac:dyDescent="0.15">
      <c r="A9" s="68"/>
      <c r="B9" s="68"/>
      <c r="C9" s="134"/>
      <c r="D9" s="182" t="s">
        <v>54</v>
      </c>
      <c r="E9" s="135"/>
      <c r="F9" s="136"/>
    </row>
    <row r="10" spans="1:6" ht="28.5" customHeight="1" x14ac:dyDescent="0.15">
      <c r="A10" s="68"/>
      <c r="B10" s="68"/>
      <c r="C10" s="134"/>
      <c r="D10" s="182" t="s">
        <v>54</v>
      </c>
      <c r="E10" s="135"/>
      <c r="F10" s="136"/>
    </row>
    <row r="11" spans="1:6" ht="28.5" customHeight="1" x14ac:dyDescent="0.15">
      <c r="A11" s="68"/>
      <c r="B11" s="68"/>
      <c r="C11" s="134"/>
      <c r="D11" s="182" t="s">
        <v>54</v>
      </c>
      <c r="E11" s="135"/>
      <c r="F11" s="136"/>
    </row>
    <row r="12" spans="1:6" ht="28.5" customHeight="1" x14ac:dyDescent="0.15">
      <c r="A12" s="68"/>
      <c r="B12" s="68"/>
      <c r="C12" s="134"/>
      <c r="D12" s="182" t="s">
        <v>54</v>
      </c>
      <c r="E12" s="135"/>
      <c r="F12" s="136"/>
    </row>
    <row r="13" spans="1:6" ht="28.5" customHeight="1" x14ac:dyDescent="0.15">
      <c r="A13" s="68"/>
      <c r="B13" s="68"/>
      <c r="C13" s="137"/>
      <c r="D13" s="388" t="s">
        <v>54</v>
      </c>
      <c r="E13" s="138"/>
      <c r="F13" s="139"/>
    </row>
    <row r="14" spans="1:6" x14ac:dyDescent="0.15">
      <c r="A14" s="68"/>
      <c r="B14" s="68"/>
      <c r="C14" s="68"/>
      <c r="D14" s="68"/>
      <c r="E14" s="68"/>
    </row>
    <row r="15" spans="1:6" ht="32.25" customHeight="1" x14ac:dyDescent="0.15">
      <c r="A15" s="70" t="s">
        <v>593</v>
      </c>
      <c r="B15" s="69" t="s">
        <v>594</v>
      </c>
      <c r="C15" s="1292" t="s">
        <v>595</v>
      </c>
      <c r="D15" s="1292"/>
      <c r="E15" s="1292"/>
      <c r="F15" s="1292"/>
    </row>
    <row r="16" spans="1:6" ht="32.25" customHeight="1" x14ac:dyDescent="0.15">
      <c r="B16" s="130" t="s">
        <v>596</v>
      </c>
      <c r="C16" s="1293" t="s">
        <v>597</v>
      </c>
      <c r="D16" s="1293"/>
      <c r="E16" s="1293"/>
      <c r="F16" s="1293"/>
    </row>
    <row r="17" spans="1:6" ht="32.25" customHeight="1" x14ac:dyDescent="0.15">
      <c r="B17" s="130" t="s">
        <v>598</v>
      </c>
      <c r="C17" s="1293" t="s">
        <v>599</v>
      </c>
      <c r="D17" s="1293"/>
      <c r="E17" s="1293"/>
      <c r="F17" s="1293"/>
    </row>
    <row r="18" spans="1:6" ht="32.25" customHeight="1" x14ac:dyDescent="0.15">
      <c r="B18" s="130"/>
      <c r="C18" s="329"/>
      <c r="D18" s="329"/>
      <c r="E18" s="329"/>
      <c r="F18" s="329"/>
    </row>
    <row r="19" spans="1:6" ht="32.25" customHeight="1" x14ac:dyDescent="0.15">
      <c r="A19" s="296" t="s">
        <v>881</v>
      </c>
      <c r="B19" s="571"/>
      <c r="C19" s="571"/>
      <c r="D19" s="14"/>
      <c r="E19" s="14"/>
      <c r="F19" s="14"/>
    </row>
    <row r="20" spans="1:6" ht="32.25" customHeight="1" x14ac:dyDescent="0.15">
      <c r="A20" s="68" t="s">
        <v>459</v>
      </c>
      <c r="B20" s="14"/>
      <c r="C20" s="14"/>
      <c r="D20" s="14"/>
      <c r="E20" s="14"/>
      <c r="F20" s="14"/>
    </row>
    <row r="21" spans="1:6" ht="32.25" customHeight="1" x14ac:dyDescent="0.15">
      <c r="B21" s="130"/>
      <c r="C21" s="1294" t="s">
        <v>458</v>
      </c>
      <c r="D21" s="140" t="s">
        <v>471</v>
      </c>
      <c r="E21" s="71"/>
      <c r="F21" s="72"/>
    </row>
    <row r="22" spans="1:6" ht="18.75" customHeight="1" x14ac:dyDescent="0.15">
      <c r="B22" s="130"/>
      <c r="C22" s="1289"/>
      <c r="D22" s="141" t="s">
        <v>52</v>
      </c>
      <c r="E22" s="59"/>
      <c r="F22" s="73"/>
    </row>
    <row r="23" spans="1:6" ht="18" customHeight="1" x14ac:dyDescent="0.15">
      <c r="B23" s="130"/>
      <c r="C23" s="1289"/>
      <c r="D23" s="141" t="s">
        <v>456</v>
      </c>
      <c r="E23" s="59"/>
      <c r="F23" s="73"/>
    </row>
    <row r="24" spans="1:6" ht="15.75" customHeight="1" x14ac:dyDescent="0.15">
      <c r="B24" s="130"/>
      <c r="C24" s="1289"/>
      <c r="D24" s="110" t="s">
        <v>228</v>
      </c>
      <c r="E24" s="59"/>
      <c r="F24" s="73"/>
    </row>
    <row r="25" spans="1:6" ht="32.25" customHeight="1" x14ac:dyDescent="0.15">
      <c r="B25" s="130"/>
      <c r="C25" s="1289"/>
      <c r="D25" s="330" t="s">
        <v>227</v>
      </c>
      <c r="E25" s="142"/>
      <c r="F25" s="331"/>
    </row>
    <row r="26" spans="1:6" ht="13.5" customHeight="1" x14ac:dyDescent="0.15">
      <c r="C26" s="1289" t="s">
        <v>226</v>
      </c>
      <c r="D26" s="141" t="s">
        <v>471</v>
      </c>
      <c r="E26" s="59"/>
      <c r="F26" s="73"/>
    </row>
    <row r="27" spans="1:6" x14ac:dyDescent="0.15">
      <c r="C27" s="1290"/>
      <c r="D27" s="141" t="s">
        <v>52</v>
      </c>
      <c r="E27" s="59"/>
      <c r="F27" s="73"/>
    </row>
    <row r="28" spans="1:6" x14ac:dyDescent="0.15">
      <c r="C28" s="1290"/>
      <c r="D28" s="141" t="s">
        <v>456</v>
      </c>
      <c r="E28" s="59"/>
      <c r="F28" s="73"/>
    </row>
    <row r="29" spans="1:6" x14ac:dyDescent="0.15">
      <c r="C29" s="1290"/>
      <c r="D29" s="110" t="s">
        <v>457</v>
      </c>
      <c r="E29" s="14"/>
      <c r="F29" s="13"/>
    </row>
    <row r="30" spans="1:6" x14ac:dyDescent="0.15">
      <c r="C30" s="1290"/>
      <c r="D30" s="47"/>
      <c r="E30" s="14"/>
      <c r="F30" s="13"/>
    </row>
    <row r="31" spans="1:6" x14ac:dyDescent="0.15">
      <c r="C31" s="1290"/>
      <c r="D31" s="14"/>
      <c r="E31" s="14"/>
      <c r="F31" s="13"/>
    </row>
    <row r="32" spans="1:6" x14ac:dyDescent="0.15">
      <c r="C32" s="1291"/>
      <c r="D32" s="22"/>
      <c r="E32" s="22"/>
      <c r="F32" s="16"/>
    </row>
  </sheetData>
  <mergeCells count="5">
    <mergeCell ref="C26:C32"/>
    <mergeCell ref="C15:F15"/>
    <mergeCell ref="C16:F16"/>
    <mergeCell ref="C17:F17"/>
    <mergeCell ref="C21:C25"/>
  </mergeCells>
  <phoneticPr fontId="5"/>
  <pageMargins left="0.56999999999999995" right="0.39" top="0.98425196850393704" bottom="0.98425196850393704" header="0.51181102362204722" footer="0.51181102362204722"/>
  <pageSetup paperSize="9" scale="94" orientation="portrait" r:id="rId1"/>
  <headerFooter alignWithMargins="0">
    <oddFooter>&amp;C&amp;"ＭＳ 明朝,標準"-18-</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J41"/>
  <sheetViews>
    <sheetView view="pageLayout" topLeftCell="A17" zoomScaleNormal="100" zoomScaleSheetLayoutView="100" workbookViewId="0">
      <selection activeCell="C17" sqref="C17"/>
    </sheetView>
  </sheetViews>
  <sheetFormatPr defaultColWidth="9" defaultRowHeight="13.5" x14ac:dyDescent="0.15"/>
  <cols>
    <col min="1" max="1" width="1.75" style="14" customWidth="1"/>
    <col min="2" max="2" width="7.375" style="14" customWidth="1"/>
    <col min="3" max="3" width="19.375" style="14" customWidth="1"/>
    <col min="4" max="7" width="9" style="14"/>
    <col min="8" max="8" width="23.375" style="14" customWidth="1"/>
    <col min="9" max="16384" width="9" style="14"/>
  </cols>
  <sheetData>
    <row r="1" spans="1:10" ht="6.75" customHeight="1" x14ac:dyDescent="0.15">
      <c r="A1" s="68"/>
      <c r="B1" s="68"/>
      <c r="C1" s="47"/>
    </row>
    <row r="2" spans="1:10" ht="21" customHeight="1" x14ac:dyDescent="0.15">
      <c r="A2" s="47"/>
      <c r="B2" s="689" t="s">
        <v>883</v>
      </c>
    </row>
    <row r="3" spans="1:10" x14ac:dyDescent="0.15">
      <c r="A3" s="47"/>
      <c r="C3" s="281" t="s">
        <v>290</v>
      </c>
    </row>
    <row r="4" spans="1:10" s="540" customFormat="1" ht="15.75" customHeight="1" x14ac:dyDescent="0.15">
      <c r="A4" s="539"/>
      <c r="C4" s="563" t="s">
        <v>763</v>
      </c>
      <c r="D4" s="564"/>
      <c r="E4" s="564"/>
      <c r="F4" s="565" t="s">
        <v>724</v>
      </c>
      <c r="G4" s="563"/>
      <c r="H4" s="565" t="s">
        <v>725</v>
      </c>
    </row>
    <row r="5" spans="1:10" s="540" customFormat="1" ht="16.5" customHeight="1" x14ac:dyDescent="0.15">
      <c r="A5" s="539"/>
      <c r="C5" s="436"/>
      <c r="D5" s="564"/>
      <c r="E5" s="564"/>
      <c r="F5" s="565" t="s">
        <v>724</v>
      </c>
      <c r="G5" s="563"/>
      <c r="H5" s="565" t="s">
        <v>725</v>
      </c>
    </row>
    <row r="6" spans="1:10" ht="23.25" customHeight="1" x14ac:dyDescent="0.15">
      <c r="A6" s="481"/>
      <c r="B6" s="479"/>
      <c r="C6" s="563" t="s">
        <v>764</v>
      </c>
      <c r="D6" s="564"/>
      <c r="E6" s="564"/>
      <c r="F6" s="564"/>
      <c r="G6" s="564"/>
      <c r="H6" s="564"/>
      <c r="I6" s="479"/>
    </row>
    <row r="7" spans="1:10" ht="23.25" customHeight="1" x14ac:dyDescent="0.15">
      <c r="A7" s="481"/>
      <c r="B7" s="479"/>
      <c r="C7" s="281" t="s">
        <v>472</v>
      </c>
      <c r="D7" s="479"/>
      <c r="E7" s="479"/>
      <c r="F7" s="479"/>
      <c r="G7" s="479"/>
      <c r="H7" s="479"/>
      <c r="I7" s="479"/>
    </row>
    <row r="8" spans="1:10" ht="6.75" customHeight="1" x14ac:dyDescent="0.15">
      <c r="A8" s="481"/>
      <c r="B8" s="479"/>
      <c r="C8" s="281"/>
      <c r="D8" s="479"/>
      <c r="E8" s="479"/>
      <c r="F8" s="479"/>
      <c r="G8" s="479"/>
      <c r="H8" s="479"/>
      <c r="I8" s="479"/>
    </row>
    <row r="9" spans="1:10" ht="22.5" customHeight="1" x14ac:dyDescent="0.15">
      <c r="A9" s="481"/>
      <c r="B9" s="479"/>
      <c r="C9" s="346" t="s">
        <v>291</v>
      </c>
      <c r="D9" s="141"/>
      <c r="E9" s="483"/>
      <c r="F9" s="483"/>
      <c r="G9" s="483"/>
      <c r="H9" s="483"/>
      <c r="I9" s="479"/>
    </row>
    <row r="10" spans="1:10" ht="54" customHeight="1" x14ac:dyDescent="0.15">
      <c r="A10" s="481"/>
      <c r="B10" s="479"/>
      <c r="C10" s="283" t="s">
        <v>473</v>
      </c>
      <c r="D10" s="413"/>
      <c r="E10" s="395" t="str">
        <f>CONCATENATE("　　令和",入力画面!C3,"年度実績")</f>
        <v>　　令和5年度実績</v>
      </c>
      <c r="F10" s="1049" t="s">
        <v>676</v>
      </c>
      <c r="G10" s="1049"/>
      <c r="H10" s="1049"/>
      <c r="I10" s="1049"/>
      <c r="J10" s="396"/>
    </row>
    <row r="11" spans="1:10" ht="30" customHeight="1" x14ac:dyDescent="0.15">
      <c r="A11" s="481"/>
      <c r="B11" s="479"/>
      <c r="C11" s="282"/>
      <c r="D11" s="141"/>
      <c r="E11" s="483"/>
      <c r="F11" s="396"/>
      <c r="G11" s="396"/>
      <c r="H11" s="396"/>
      <c r="I11" s="396"/>
      <c r="J11" s="396"/>
    </row>
    <row r="12" spans="1:10" ht="30" customHeight="1" x14ac:dyDescent="0.15">
      <c r="A12" s="481"/>
      <c r="B12" s="479"/>
      <c r="C12" s="282"/>
      <c r="D12" s="141"/>
      <c r="E12" s="483"/>
      <c r="F12" s="483"/>
      <c r="G12" s="483"/>
      <c r="H12" s="483"/>
      <c r="I12" s="479"/>
    </row>
    <row r="13" spans="1:10" ht="21" customHeight="1" x14ac:dyDescent="0.15">
      <c r="A13" s="481"/>
      <c r="B13" s="479"/>
      <c r="C13" s="282" t="s">
        <v>474</v>
      </c>
      <c r="D13" s="141"/>
      <c r="E13" s="483"/>
      <c r="F13" s="483"/>
      <c r="G13" s="483"/>
      <c r="H13" s="483"/>
      <c r="I13" s="479"/>
    </row>
    <row r="14" spans="1:10" ht="19.5" customHeight="1" x14ac:dyDescent="0.15">
      <c r="A14" s="481"/>
      <c r="B14" s="479"/>
      <c r="C14" s="282" t="s">
        <v>481</v>
      </c>
      <c r="D14" s="477"/>
      <c r="E14" s="479"/>
      <c r="F14" s="479"/>
      <c r="G14" s="479"/>
      <c r="H14" s="479"/>
      <c r="I14" s="479"/>
    </row>
    <row r="15" spans="1:10" ht="7.5" customHeight="1" x14ac:dyDescent="0.15">
      <c r="A15" s="481"/>
      <c r="B15" s="479"/>
      <c r="C15" s="282"/>
      <c r="D15" s="477"/>
      <c r="E15" s="479"/>
      <c r="F15" s="479"/>
      <c r="G15" s="479"/>
      <c r="H15" s="479"/>
      <c r="I15" s="479"/>
    </row>
    <row r="16" spans="1:10" ht="15" customHeight="1" x14ac:dyDescent="0.15">
      <c r="A16" s="481"/>
      <c r="B16" s="479"/>
      <c r="C16" s="282" t="s">
        <v>475</v>
      </c>
      <c r="D16" s="477"/>
      <c r="E16" s="479"/>
      <c r="F16" s="479"/>
      <c r="G16" s="479"/>
      <c r="H16" s="479"/>
      <c r="I16" s="479"/>
    </row>
    <row r="17" spans="1:10" ht="18" customHeight="1" x14ac:dyDescent="0.15">
      <c r="A17" s="481"/>
      <c r="B17" s="481"/>
      <c r="C17" s="282" t="s">
        <v>479</v>
      </c>
      <c r="D17" s="479"/>
      <c r="E17" s="395"/>
      <c r="F17" s="1295"/>
      <c r="G17" s="1295"/>
      <c r="H17" s="1295"/>
      <c r="I17" s="479"/>
    </row>
    <row r="18" spans="1:10" s="459" customFormat="1" ht="18" customHeight="1" x14ac:dyDescent="0.15">
      <c r="A18" s="478"/>
      <c r="B18" s="484"/>
      <c r="C18" s="556" t="str">
        <f>CONCATENATE("　　令和",入力画面!C3,"年度実績")</f>
        <v>　　令和5年度実績</v>
      </c>
      <c r="D18" s="480" t="s">
        <v>666</v>
      </c>
      <c r="E18" s="482"/>
      <c r="F18" s="1048" t="s">
        <v>665</v>
      </c>
      <c r="G18" s="1048"/>
      <c r="H18" s="1048"/>
      <c r="I18" s="1048"/>
      <c r="J18" s="460"/>
    </row>
    <row r="19" spans="1:10" s="459" customFormat="1" ht="18" customHeight="1" x14ac:dyDescent="0.15">
      <c r="A19" s="478"/>
      <c r="B19" s="485"/>
      <c r="C19" s="480"/>
      <c r="D19" s="480" t="s">
        <v>667</v>
      </c>
      <c r="E19" s="482"/>
      <c r="F19" s="1048" t="s">
        <v>665</v>
      </c>
      <c r="G19" s="1048"/>
      <c r="H19" s="1048"/>
      <c r="I19" s="1048"/>
      <c r="J19" s="460"/>
    </row>
    <row r="20" spans="1:10" ht="30" customHeight="1" x14ac:dyDescent="0.15">
      <c r="A20" s="68"/>
      <c r="B20" s="68"/>
      <c r="C20" s="283"/>
    </row>
    <row r="21" spans="1:10" ht="30" customHeight="1" x14ac:dyDescent="0.15">
      <c r="A21" s="68"/>
      <c r="B21" s="68"/>
      <c r="C21" s="283"/>
      <c r="G21" s="1050"/>
      <c r="H21" s="1050"/>
    </row>
    <row r="22" spans="1:10" ht="28.5" customHeight="1" x14ac:dyDescent="0.15">
      <c r="A22" s="68"/>
      <c r="B22" s="68"/>
      <c r="C22" s="282" t="s">
        <v>480</v>
      </c>
    </row>
    <row r="23" spans="1:10" ht="22.5" customHeight="1" x14ac:dyDescent="0.15">
      <c r="A23" s="68"/>
      <c r="C23" s="281" t="s">
        <v>483</v>
      </c>
    </row>
    <row r="24" spans="1:10" ht="6" customHeight="1" x14ac:dyDescent="0.15">
      <c r="A24" s="68"/>
      <c r="C24" s="141"/>
    </row>
    <row r="25" spans="1:10" ht="15.75" customHeight="1" x14ac:dyDescent="0.15">
      <c r="A25" s="68"/>
      <c r="C25" s="141" t="s">
        <v>482</v>
      </c>
      <c r="D25" s="59"/>
      <c r="E25" s="59"/>
    </row>
    <row r="26" spans="1:10" ht="12.6" customHeight="1" x14ac:dyDescent="0.15">
      <c r="A26" s="68"/>
      <c r="C26" s="280"/>
      <c r="D26" s="59"/>
      <c r="E26" s="59"/>
    </row>
    <row r="27" spans="1:10" x14ac:dyDescent="0.15">
      <c r="A27" s="68"/>
      <c r="B27" s="68"/>
      <c r="D27" s="59"/>
      <c r="E27" s="59"/>
    </row>
    <row r="28" spans="1:10" ht="15" customHeight="1" x14ac:dyDescent="0.15">
      <c r="A28" s="68"/>
      <c r="B28" s="68"/>
      <c r="C28" s="31"/>
    </row>
    <row r="29" spans="1:10" ht="15.75" customHeight="1" x14ac:dyDescent="0.15">
      <c r="A29" s="68"/>
      <c r="B29" s="68"/>
      <c r="C29" s="31"/>
    </row>
    <row r="30" spans="1:10" ht="24.75" customHeight="1" x14ac:dyDescent="0.15">
      <c r="A30" s="68"/>
      <c r="B30" s="68"/>
      <c r="C30" s="281" t="s">
        <v>230</v>
      </c>
    </row>
    <row r="31" spans="1:10" ht="24.75" customHeight="1" x14ac:dyDescent="0.15">
      <c r="A31" s="68"/>
      <c r="B31" s="68"/>
      <c r="C31" s="1296" t="s">
        <v>232</v>
      </c>
      <c r="D31" s="1296"/>
      <c r="E31" s="1296"/>
      <c r="F31" s="1296"/>
    </row>
    <row r="32" spans="1:10" ht="15" customHeight="1" x14ac:dyDescent="0.15">
      <c r="A32" s="68"/>
      <c r="B32" s="68"/>
      <c r="C32" s="31"/>
    </row>
    <row r="33" spans="1:8" ht="21.75" customHeight="1" x14ac:dyDescent="0.15">
      <c r="A33" s="68"/>
      <c r="B33" s="689" t="s">
        <v>882</v>
      </c>
    </row>
    <row r="34" spans="1:8" ht="18.75" customHeight="1" x14ac:dyDescent="0.15">
      <c r="A34" s="68"/>
      <c r="B34" s="68"/>
      <c r="C34" s="282" t="s">
        <v>231</v>
      </c>
      <c r="D34" s="47"/>
    </row>
    <row r="35" spans="1:8" ht="24.75" customHeight="1" x14ac:dyDescent="0.15">
      <c r="A35" s="68"/>
      <c r="B35" s="68"/>
      <c r="C35" s="282" t="s">
        <v>306</v>
      </c>
      <c r="D35" s="557"/>
      <c r="E35" s="558" t="str">
        <f>CONCATENATE("　　令和",入力画面!C3,"年度実績")</f>
        <v>　　令和5年度実績</v>
      </c>
      <c r="F35" s="1295" t="s">
        <v>884</v>
      </c>
      <c r="G35" s="1295"/>
      <c r="H35" s="1295"/>
    </row>
    <row r="36" spans="1:8" ht="45.75" customHeight="1" x14ac:dyDescent="0.15">
      <c r="A36" s="68"/>
      <c r="B36" s="68"/>
      <c r="C36" s="283"/>
      <c r="F36" s="576"/>
      <c r="G36" s="576"/>
      <c r="H36" s="576"/>
    </row>
    <row r="37" spans="1:8" ht="24.75" customHeight="1" x14ac:dyDescent="0.15">
      <c r="A37" s="68"/>
      <c r="B37" s="68"/>
      <c r="C37" s="283" t="s">
        <v>480</v>
      </c>
    </row>
    <row r="38" spans="1:8" x14ac:dyDescent="0.15">
      <c r="A38" s="68"/>
      <c r="B38" s="68"/>
      <c r="C38" s="31"/>
    </row>
    <row r="39" spans="1:8" x14ac:dyDescent="0.15">
      <c r="A39" s="68"/>
      <c r="B39" s="68"/>
      <c r="C39" s="47"/>
    </row>
    <row r="40" spans="1:8" x14ac:dyDescent="0.15">
      <c r="A40" s="47"/>
      <c r="B40" s="47"/>
    </row>
    <row r="41" spans="1:8" x14ac:dyDescent="0.15">
      <c r="A41" s="47"/>
      <c r="B41" s="47"/>
    </row>
  </sheetData>
  <mergeCells count="7">
    <mergeCell ref="F35:H35"/>
    <mergeCell ref="C31:F31"/>
    <mergeCell ref="G21:H21"/>
    <mergeCell ref="F17:H17"/>
    <mergeCell ref="F10:I10"/>
    <mergeCell ref="F18:I18"/>
    <mergeCell ref="F19:I19"/>
  </mergeCells>
  <phoneticPr fontId="5"/>
  <pageMargins left="0.78740157480314965" right="0.42" top="0.98425196850393704" bottom="0.98425196850393704" header="0.51181102362204722" footer="0.51181102362204722"/>
  <pageSetup paperSize="9" scale="97" orientation="portrait" r:id="rId1"/>
  <headerFooter alignWithMargins="0">
    <oddFooter>&amp;C&amp;"ＭＳ 明朝,標準"-19-</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2"/>
  <dimension ref="A1:J72"/>
  <sheetViews>
    <sheetView view="pageLayout" zoomScaleNormal="100" zoomScaleSheetLayoutView="100" workbookViewId="0">
      <selection activeCell="C17" sqref="C17"/>
    </sheetView>
  </sheetViews>
  <sheetFormatPr defaultColWidth="9" defaultRowHeight="13.5" x14ac:dyDescent="0.15"/>
  <cols>
    <col min="1" max="1" width="7.25" style="526" customWidth="1"/>
    <col min="2" max="2" width="17.5" style="526" customWidth="1"/>
    <col min="3" max="4" width="9" style="526"/>
    <col min="5" max="5" width="9.5" style="526" customWidth="1"/>
    <col min="6" max="7" width="9" style="526"/>
    <col min="8" max="8" width="14.25" style="526" customWidth="1"/>
    <col min="9" max="9" width="0.25" style="526" customWidth="1"/>
    <col min="10" max="16384" width="9" style="526"/>
  </cols>
  <sheetData>
    <row r="1" spans="1:10" ht="6" customHeight="1" x14ac:dyDescent="0.15"/>
    <row r="2" spans="1:10" x14ac:dyDescent="0.15">
      <c r="A2" s="325" t="s">
        <v>765</v>
      </c>
    </row>
    <row r="3" spans="1:10" ht="6" customHeight="1" x14ac:dyDescent="0.15">
      <c r="A3" s="325"/>
    </row>
    <row r="4" spans="1:10" x14ac:dyDescent="0.15">
      <c r="A4" s="534" t="s">
        <v>721</v>
      </c>
      <c r="B4" s="510"/>
    </row>
    <row r="5" spans="1:10" ht="15.75" customHeight="1" x14ac:dyDescent="0.15">
      <c r="B5" s="1297" t="s">
        <v>460</v>
      </c>
      <c r="C5" s="109" t="s">
        <v>461</v>
      </c>
      <c r="D5" s="524"/>
      <c r="E5" s="524"/>
      <c r="F5" s="524"/>
      <c r="G5" s="524"/>
      <c r="H5" s="525"/>
    </row>
    <row r="6" spans="1:10" ht="15.75" customHeight="1" x14ac:dyDescent="0.15">
      <c r="B6" s="1298"/>
      <c r="C6" s="534" t="s">
        <v>213</v>
      </c>
      <c r="H6" s="527"/>
    </row>
    <row r="7" spans="1:10" ht="15.75" customHeight="1" x14ac:dyDescent="0.15">
      <c r="B7" s="1298"/>
      <c r="D7" s="526" t="s">
        <v>214</v>
      </c>
      <c r="H7" s="527"/>
      <c r="J7" s="534"/>
    </row>
    <row r="8" spans="1:10" ht="15.75" customHeight="1" x14ac:dyDescent="0.15">
      <c r="B8" s="1298"/>
      <c r="D8" s="526" t="s">
        <v>215</v>
      </c>
      <c r="H8" s="527"/>
    </row>
    <row r="9" spans="1:10" ht="15.75" customHeight="1" x14ac:dyDescent="0.15">
      <c r="B9" s="1298"/>
      <c r="D9" s="526" t="s">
        <v>216</v>
      </c>
      <c r="H9" s="527"/>
    </row>
    <row r="10" spans="1:10" ht="15.75" customHeight="1" x14ac:dyDescent="0.15">
      <c r="B10" s="1298"/>
      <c r="D10" s="534" t="s">
        <v>217</v>
      </c>
      <c r="H10" s="527"/>
    </row>
    <row r="11" spans="1:10" ht="15.75" customHeight="1" x14ac:dyDescent="0.15">
      <c r="B11" s="1298"/>
      <c r="C11" s="1303" t="s">
        <v>218</v>
      </c>
      <c r="D11" s="1304"/>
      <c r="E11" s="1304"/>
      <c r="F11" s="1304"/>
      <c r="G11" s="1304"/>
      <c r="H11" s="1305"/>
    </row>
    <row r="12" spans="1:10" ht="3.75" customHeight="1" x14ac:dyDescent="0.15">
      <c r="B12" s="1298"/>
      <c r="C12" s="1306"/>
      <c r="D12" s="1304"/>
      <c r="E12" s="1304"/>
      <c r="F12" s="1304"/>
      <c r="G12" s="1304"/>
      <c r="H12" s="1305"/>
    </row>
    <row r="13" spans="1:10" ht="15.75" customHeight="1" x14ac:dyDescent="0.15">
      <c r="B13" s="1298"/>
      <c r="C13" s="532" t="s">
        <v>219</v>
      </c>
      <c r="D13" s="532"/>
      <c r="E13" s="532"/>
      <c r="F13" s="532"/>
      <c r="G13" s="532"/>
      <c r="H13" s="533"/>
    </row>
    <row r="14" spans="1:10" ht="15.75" customHeight="1" x14ac:dyDescent="0.15">
      <c r="B14" s="1298"/>
      <c r="C14" s="534"/>
      <c r="H14" s="527"/>
    </row>
    <row r="15" spans="1:10" ht="15.75" customHeight="1" x14ac:dyDescent="0.15">
      <c r="B15" s="1289" t="s">
        <v>462</v>
      </c>
      <c r="C15" s="224" t="s">
        <v>461</v>
      </c>
      <c r="D15" s="225"/>
      <c r="E15" s="225"/>
      <c r="F15" s="225"/>
      <c r="G15" s="225"/>
      <c r="H15" s="226"/>
    </row>
    <row r="16" spans="1:10" ht="15.75" customHeight="1" x14ac:dyDescent="0.15">
      <c r="B16" s="1289"/>
      <c r="C16" s="227" t="s">
        <v>489</v>
      </c>
      <c r="H16" s="527"/>
    </row>
    <row r="17" spans="2:8" ht="15.75" customHeight="1" x14ac:dyDescent="0.15">
      <c r="B17" s="1289"/>
      <c r="C17" s="227" t="s">
        <v>490</v>
      </c>
      <c r="H17" s="527"/>
    </row>
    <row r="18" spans="2:8" ht="15.75" customHeight="1" x14ac:dyDescent="0.15">
      <c r="B18" s="1289"/>
      <c r="C18" s="227" t="s">
        <v>491</v>
      </c>
      <c r="H18" s="527"/>
    </row>
    <row r="19" spans="2:8" ht="15.75" customHeight="1" x14ac:dyDescent="0.15">
      <c r="B19" s="1289"/>
      <c r="C19" s="227" t="s">
        <v>492</v>
      </c>
      <c r="H19" s="527"/>
    </row>
    <row r="20" spans="2:8" ht="15.75" customHeight="1" x14ac:dyDescent="0.15">
      <c r="B20" s="1289"/>
      <c r="C20" s="227" t="s">
        <v>498</v>
      </c>
      <c r="H20" s="527"/>
    </row>
    <row r="21" spans="2:8" ht="15.75" customHeight="1" x14ac:dyDescent="0.15">
      <c r="B21" s="1289"/>
      <c r="C21" s="227" t="s">
        <v>499</v>
      </c>
      <c r="H21" s="527"/>
    </row>
    <row r="22" spans="2:8" ht="15.75" customHeight="1" x14ac:dyDescent="0.15">
      <c r="B22" s="1299"/>
      <c r="C22" s="227"/>
      <c r="H22" s="527"/>
    </row>
    <row r="23" spans="2:8" ht="15.75" customHeight="1" x14ac:dyDescent="0.15">
      <c r="B23" s="1299"/>
      <c r="C23" s="228"/>
      <c r="D23" s="179"/>
      <c r="E23" s="179"/>
      <c r="F23" s="179"/>
      <c r="G23" s="179"/>
      <c r="H23" s="229"/>
    </row>
    <row r="24" spans="2:8" ht="15.75" customHeight="1" x14ac:dyDescent="0.15">
      <c r="B24" s="1289" t="s">
        <v>500</v>
      </c>
      <c r="C24" s="534"/>
      <c r="H24" s="527"/>
    </row>
    <row r="25" spans="2:8" ht="15.75" customHeight="1" x14ac:dyDescent="0.15">
      <c r="B25" s="1289"/>
      <c r="C25" s="534" t="s">
        <v>600</v>
      </c>
      <c r="H25" s="527"/>
    </row>
    <row r="26" spans="2:8" ht="15.75" customHeight="1" x14ac:dyDescent="0.15">
      <c r="B26" s="1289"/>
      <c r="C26" s="534" t="s">
        <v>501</v>
      </c>
      <c r="H26" s="527"/>
    </row>
    <row r="27" spans="2:8" ht="15.75" customHeight="1" x14ac:dyDescent="0.15">
      <c r="B27" s="1289"/>
      <c r="C27" s="534" t="s">
        <v>502</v>
      </c>
      <c r="H27" s="527"/>
    </row>
    <row r="28" spans="2:8" ht="15.75" customHeight="1" x14ac:dyDescent="0.15">
      <c r="B28" s="1289"/>
      <c r="C28" s="534" t="s">
        <v>503</v>
      </c>
      <c r="H28" s="527"/>
    </row>
    <row r="29" spans="2:8" ht="15.75" customHeight="1" x14ac:dyDescent="0.15">
      <c r="B29" s="1289"/>
      <c r="C29" s="534"/>
      <c r="H29" s="527"/>
    </row>
    <row r="30" spans="2:8" x14ac:dyDescent="0.15">
      <c r="B30" s="1289"/>
      <c r="C30" s="534"/>
      <c r="H30" s="527"/>
    </row>
    <row r="31" spans="2:8" ht="15.75" customHeight="1" x14ac:dyDescent="0.15">
      <c r="B31" s="1289" t="s">
        <v>504</v>
      </c>
      <c r="C31" s="224" t="s">
        <v>461</v>
      </c>
      <c r="D31" s="225"/>
      <c r="E31" s="225"/>
      <c r="F31" s="225"/>
      <c r="G31" s="225"/>
      <c r="H31" s="226"/>
    </row>
    <row r="32" spans="2:8" ht="15.75" customHeight="1" x14ac:dyDescent="0.15">
      <c r="B32" s="1289"/>
      <c r="C32" s="534" t="s">
        <v>600</v>
      </c>
      <c r="H32" s="527"/>
    </row>
    <row r="33" spans="1:10" ht="15.75" customHeight="1" x14ac:dyDescent="0.15">
      <c r="B33" s="1289"/>
      <c r="C33" s="534" t="s">
        <v>601</v>
      </c>
      <c r="H33" s="527"/>
    </row>
    <row r="34" spans="1:10" ht="15.75" customHeight="1" x14ac:dyDescent="0.15">
      <c r="B34" s="1289"/>
      <c r="C34" s="526" t="s">
        <v>603</v>
      </c>
      <c r="H34" s="527"/>
    </row>
    <row r="35" spans="1:10" ht="15.75" customHeight="1" x14ac:dyDescent="0.15">
      <c r="B35" s="1289"/>
      <c r="C35" s="534" t="s">
        <v>505</v>
      </c>
      <c r="H35" s="527"/>
    </row>
    <row r="36" spans="1:10" ht="15.75" customHeight="1" x14ac:dyDescent="0.15">
      <c r="B36" s="1289"/>
      <c r="C36" s="534" t="s">
        <v>503</v>
      </c>
      <c r="H36" s="527"/>
    </row>
    <row r="37" spans="1:10" ht="27" customHeight="1" x14ac:dyDescent="0.15">
      <c r="B37" s="1300"/>
      <c r="C37" s="216"/>
      <c r="D37" s="528"/>
      <c r="E37" s="528"/>
      <c r="F37" s="528"/>
      <c r="G37" s="528"/>
      <c r="H37" s="529"/>
    </row>
    <row r="38" spans="1:10" ht="6" customHeight="1" x14ac:dyDescent="0.15">
      <c r="B38" s="366"/>
      <c r="C38" s="534"/>
    </row>
    <row r="39" spans="1:10" ht="13.5" customHeight="1" x14ac:dyDescent="0.15">
      <c r="A39" s="526" t="s">
        <v>700</v>
      </c>
      <c r="B39" s="534"/>
    </row>
    <row r="40" spans="1:10" ht="5.0999999999999996" customHeight="1" x14ac:dyDescent="0.15">
      <c r="B40" s="534"/>
    </row>
    <row r="41" spans="1:10" ht="13.5" customHeight="1" x14ac:dyDescent="0.15">
      <c r="B41" s="534"/>
      <c r="E41" s="538" t="s">
        <v>694</v>
      </c>
    </row>
    <row r="42" spans="1:10" ht="6" customHeight="1" x14ac:dyDescent="0.15">
      <c r="B42" s="534"/>
      <c r="E42" s="538"/>
    </row>
    <row r="43" spans="1:10" ht="13.5" customHeight="1" x14ac:dyDescent="0.15">
      <c r="A43" s="526" t="s">
        <v>701</v>
      </c>
      <c r="B43" s="534"/>
      <c r="E43" s="538"/>
    </row>
    <row r="44" spans="1:10" ht="18" customHeight="1" x14ac:dyDescent="0.15">
      <c r="A44" s="532" t="s">
        <v>696</v>
      </c>
      <c r="B44" s="342"/>
      <c r="C44" s="343"/>
      <c r="J44" s="534"/>
    </row>
    <row r="45" spans="1:10" ht="6" customHeight="1" x14ac:dyDescent="0.15">
      <c r="A45" s="532"/>
      <c r="B45" s="342"/>
      <c r="C45" s="343"/>
      <c r="J45" s="534"/>
    </row>
    <row r="46" spans="1:10" ht="51" customHeight="1" x14ac:dyDescent="0.15">
      <c r="B46" s="523" t="s">
        <v>693</v>
      </c>
      <c r="C46" s="395"/>
      <c r="D46" s="395" t="str">
        <f>CONCATENATE("　　令和",入力画面!C3,"年度実績")</f>
        <v>　　令和5年度実績</v>
      </c>
      <c r="E46" s="1295" t="s">
        <v>695</v>
      </c>
      <c r="F46" s="1295"/>
      <c r="G46" s="1295"/>
      <c r="H46" s="1295"/>
      <c r="I46" s="1295"/>
      <c r="J46" s="534"/>
    </row>
    <row r="47" spans="1:10" ht="35.25" customHeight="1" x14ac:dyDescent="0.15">
      <c r="B47" s="532"/>
      <c r="C47" s="532"/>
      <c r="J47" s="534"/>
    </row>
    <row r="48" spans="1:10" ht="18.75" customHeight="1" x14ac:dyDescent="0.15">
      <c r="B48" s="523" t="s">
        <v>466</v>
      </c>
      <c r="C48" s="532"/>
      <c r="J48" s="534"/>
    </row>
    <row r="49" spans="1:10" ht="18.75" customHeight="1" x14ac:dyDescent="0.15">
      <c r="B49" s="523" t="s">
        <v>487</v>
      </c>
      <c r="C49" s="532"/>
      <c r="J49" s="534"/>
    </row>
    <row r="50" spans="1:10" ht="21.75" customHeight="1" x14ac:dyDescent="0.15">
      <c r="A50" s="532" t="s">
        <v>702</v>
      </c>
      <c r="B50" s="532" t="s">
        <v>468</v>
      </c>
      <c r="C50" s="532"/>
      <c r="J50" s="534"/>
    </row>
    <row r="51" spans="1:10" ht="18" customHeight="1" x14ac:dyDescent="0.15">
      <c r="B51" s="532" t="s">
        <v>469</v>
      </c>
      <c r="C51" s="532"/>
      <c r="D51" s="395"/>
      <c r="E51" s="395"/>
      <c r="F51" s="1049"/>
      <c r="G51" s="1049"/>
      <c r="H51" s="1049"/>
      <c r="I51" s="1049"/>
      <c r="J51" s="534"/>
    </row>
    <row r="52" spans="1:10" ht="18" customHeight="1" x14ac:dyDescent="0.15">
      <c r="B52" s="556" t="str">
        <f>CONCATENATE("　　令和",入力画面!C3,"年度実績")</f>
        <v>　　令和5年度実績</v>
      </c>
      <c r="C52" s="532" t="s">
        <v>666</v>
      </c>
      <c r="D52" s="395"/>
      <c r="E52" s="1302" t="s">
        <v>665</v>
      </c>
      <c r="F52" s="1302"/>
      <c r="G52" s="1302"/>
      <c r="H52" s="1302"/>
      <c r="I52" s="1302"/>
      <c r="J52" s="534"/>
    </row>
    <row r="53" spans="1:10" ht="18" customHeight="1" x14ac:dyDescent="0.15">
      <c r="B53" s="532"/>
      <c r="C53" s="532" t="s">
        <v>667</v>
      </c>
      <c r="D53" s="395"/>
      <c r="E53" s="1302" t="s">
        <v>665</v>
      </c>
      <c r="F53" s="1302"/>
      <c r="G53" s="1302"/>
      <c r="H53" s="1302"/>
      <c r="I53" s="1302"/>
      <c r="J53" s="534"/>
    </row>
    <row r="54" spans="1:10" ht="30.75" customHeight="1" x14ac:dyDescent="0.15">
      <c r="A54" s="570"/>
      <c r="B54" s="532"/>
      <c r="C54" s="532"/>
      <c r="D54" s="570"/>
      <c r="E54" s="570"/>
      <c r="F54" s="570"/>
      <c r="G54" s="1301"/>
      <c r="H54" s="1301"/>
      <c r="I54" s="1301"/>
      <c r="J54" s="575"/>
    </row>
    <row r="55" spans="1:10" ht="18" customHeight="1" x14ac:dyDescent="0.15">
      <c r="B55" s="532" t="s">
        <v>470</v>
      </c>
      <c r="C55" s="532"/>
      <c r="J55" s="534"/>
    </row>
    <row r="56" spans="1:10" ht="6" customHeight="1" x14ac:dyDescent="0.15">
      <c r="B56" s="532"/>
      <c r="C56" s="532"/>
      <c r="J56" s="534"/>
    </row>
    <row r="71" spans="2:3" x14ac:dyDescent="0.15">
      <c r="B71" s="534"/>
      <c r="C71" s="534"/>
    </row>
    <row r="72" spans="2:3" x14ac:dyDescent="0.15">
      <c r="B72" s="534"/>
    </row>
  </sheetData>
  <mergeCells count="10">
    <mergeCell ref="G54:I54"/>
    <mergeCell ref="E46:I46"/>
    <mergeCell ref="E52:I52"/>
    <mergeCell ref="E53:I53"/>
    <mergeCell ref="C11:H12"/>
    <mergeCell ref="B5:B14"/>
    <mergeCell ref="B15:B23"/>
    <mergeCell ref="B24:B30"/>
    <mergeCell ref="B31:B37"/>
    <mergeCell ref="F51:I51"/>
  </mergeCells>
  <phoneticPr fontId="5"/>
  <pageMargins left="0.78740157480314965" right="0.78740157480314965" top="0.78740157480314965" bottom="0.78740157480314965" header="0.51181102362204722" footer="0.51181102362204722"/>
  <pageSetup paperSize="9" scale="88" orientation="portrait" r:id="rId1"/>
  <headerFooter alignWithMargins="0">
    <oddFooter>&amp;C&amp;"ＭＳ 明朝,標準"-20-</oddFooter>
  </headerFooter>
  <rowBreaks count="1" manualBreakCount="1">
    <brk id="56" max="8"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1"/>
  <dimension ref="A1:I22"/>
  <sheetViews>
    <sheetView view="pageLayout" zoomScaleNormal="100" zoomScaleSheetLayoutView="100" workbookViewId="0">
      <selection activeCell="C17" sqref="C17"/>
    </sheetView>
  </sheetViews>
  <sheetFormatPr defaultColWidth="9" defaultRowHeight="13.5" x14ac:dyDescent="0.15"/>
  <cols>
    <col min="1" max="1" width="6" style="75" customWidth="1"/>
    <col min="2" max="2" width="4" style="75" customWidth="1"/>
    <col min="3" max="3" width="12.625" style="75" customWidth="1"/>
    <col min="4" max="4" width="10.625" style="75" customWidth="1"/>
    <col min="5" max="5" width="10.375" style="75" customWidth="1"/>
    <col min="6" max="8" width="9.5" style="75" customWidth="1"/>
    <col min="9" max="9" width="10.625" style="75" customWidth="1"/>
    <col min="10" max="10" width="6.5" style="75" customWidth="1"/>
    <col min="11" max="16384" width="9" style="75"/>
  </cols>
  <sheetData>
    <row r="1" spans="1:9" s="450" customFormat="1" ht="20.25" customHeight="1" x14ac:dyDescent="0.15">
      <c r="A1" s="575" t="s">
        <v>766</v>
      </c>
    </row>
    <row r="2" spans="1:9" s="450" customFormat="1" ht="15.75" customHeight="1" x14ac:dyDescent="0.15">
      <c r="A2" s="518"/>
      <c r="B2" s="1307" t="s">
        <v>705</v>
      </c>
      <c r="C2" s="1308"/>
      <c r="D2" s="109" t="s">
        <v>461</v>
      </c>
      <c r="E2" s="448"/>
      <c r="F2" s="448"/>
      <c r="G2" s="448"/>
      <c r="H2" s="448"/>
      <c r="I2" s="449"/>
    </row>
    <row r="3" spans="1:9" s="450" customFormat="1" ht="15.75" customHeight="1" x14ac:dyDescent="0.15">
      <c r="A3" s="518"/>
      <c r="B3" s="1309"/>
      <c r="C3" s="1310"/>
      <c r="D3" s="519" t="s">
        <v>602</v>
      </c>
      <c r="I3" s="451"/>
    </row>
    <row r="4" spans="1:9" s="450" customFormat="1" ht="15.75" customHeight="1" x14ac:dyDescent="0.15">
      <c r="A4" s="518"/>
      <c r="B4" s="1309"/>
      <c r="C4" s="1310"/>
      <c r="D4" s="519"/>
      <c r="I4" s="451"/>
    </row>
    <row r="5" spans="1:9" s="450" customFormat="1" ht="15.75" customHeight="1" x14ac:dyDescent="0.15">
      <c r="A5" s="518"/>
      <c r="B5" s="1309"/>
      <c r="C5" s="1310"/>
      <c r="D5" s="519"/>
      <c r="I5" s="451"/>
    </row>
    <row r="6" spans="1:9" s="450" customFormat="1" ht="9.75" customHeight="1" x14ac:dyDescent="0.15">
      <c r="A6" s="518"/>
      <c r="B6" s="1309"/>
      <c r="C6" s="1310"/>
      <c r="D6" s="519"/>
      <c r="I6" s="451"/>
    </row>
    <row r="7" spans="1:9" s="450" customFormat="1" ht="16.5" customHeight="1" x14ac:dyDescent="0.15">
      <c r="A7" s="518"/>
      <c r="B7" s="1311"/>
      <c r="C7" s="1312"/>
      <c r="D7" s="231" t="s">
        <v>506</v>
      </c>
      <c r="E7" s="452"/>
      <c r="F7" s="452"/>
      <c r="G7" s="452"/>
      <c r="H7" s="452"/>
      <c r="I7" s="453"/>
    </row>
    <row r="8" spans="1:9" s="450" customFormat="1" ht="16.5" customHeight="1" x14ac:dyDescent="0.15">
      <c r="B8" s="522"/>
      <c r="C8" s="521"/>
    </row>
    <row r="9" spans="1:9" s="450" customFormat="1" ht="15" customHeight="1" x14ac:dyDescent="0.15">
      <c r="A9" s="575" t="s">
        <v>767</v>
      </c>
      <c r="B9" s="521"/>
      <c r="C9" s="521"/>
    </row>
    <row r="10" spans="1:9" s="450" customFormat="1" ht="21" customHeight="1" x14ac:dyDescent="0.15">
      <c r="A10" s="518"/>
      <c r="B10" s="1315" t="s">
        <v>706</v>
      </c>
      <c r="C10" s="1316"/>
      <c r="D10" s="447" t="s">
        <v>548</v>
      </c>
      <c r="E10" s="207"/>
      <c r="F10" s="207"/>
      <c r="G10" s="207"/>
      <c r="H10" s="207"/>
      <c r="I10" s="230"/>
    </row>
    <row r="11" spans="1:9" s="450" customFormat="1" ht="15.75" customHeight="1" x14ac:dyDescent="0.15">
      <c r="A11" s="518"/>
      <c r="B11" s="1313" t="s">
        <v>707</v>
      </c>
      <c r="C11" s="1314"/>
      <c r="D11" s="454" t="s">
        <v>549</v>
      </c>
      <c r="I11" s="451"/>
    </row>
    <row r="12" spans="1:9" s="450" customFormat="1" ht="15.75" customHeight="1" x14ac:dyDescent="0.15">
      <c r="A12" s="518"/>
      <c r="B12" s="1309"/>
      <c r="C12" s="1310"/>
      <c r="D12" s="454" t="s">
        <v>550</v>
      </c>
      <c r="I12" s="451"/>
    </row>
    <row r="13" spans="1:9" s="450" customFormat="1" x14ac:dyDescent="0.15">
      <c r="A13" s="518"/>
      <c r="B13" s="1309"/>
      <c r="C13" s="1310"/>
      <c r="D13" s="454"/>
      <c r="I13" s="451"/>
    </row>
    <row r="14" spans="1:9" s="450" customFormat="1" ht="26.25" customHeight="1" x14ac:dyDescent="0.15">
      <c r="A14" s="518"/>
      <c r="B14" s="1311"/>
      <c r="C14" s="1312"/>
      <c r="D14" s="216"/>
      <c r="E14" s="452"/>
      <c r="F14" s="452"/>
      <c r="G14" s="452"/>
      <c r="H14" s="452"/>
      <c r="I14" s="453"/>
    </row>
    <row r="20" spans="1:2" ht="14.25" x14ac:dyDescent="0.15">
      <c r="A20" s="74"/>
    </row>
    <row r="21" spans="1:2" ht="14.25" x14ac:dyDescent="0.15">
      <c r="A21" s="74"/>
      <c r="B21" s="74"/>
    </row>
    <row r="22" spans="1:2" ht="14.25" x14ac:dyDescent="0.15">
      <c r="A22" s="74"/>
    </row>
  </sheetData>
  <mergeCells count="3">
    <mergeCell ref="B2:C7"/>
    <mergeCell ref="B11:C14"/>
    <mergeCell ref="B10:C10"/>
  </mergeCells>
  <phoneticPr fontId="5"/>
  <pageMargins left="0.78700000000000003" right="0.37" top="0.98399999999999999" bottom="0.98399999999999999" header="0.51200000000000001" footer="0.51200000000000001"/>
  <pageSetup paperSize="9" scale="77" orientation="portrait" r:id="rId1"/>
  <headerFooter alignWithMargins="0">
    <oddFooter>&amp;C&amp;"ＭＳ 明朝,標準"-21-</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3">
    <tabColor rgb="FFFF0000"/>
  </sheetPr>
  <dimension ref="A1:N50"/>
  <sheetViews>
    <sheetView view="pageBreakPreview" topLeftCell="A7" zoomScaleNormal="100" zoomScaleSheetLayoutView="100" workbookViewId="0">
      <selection activeCell="C17" sqref="C17"/>
    </sheetView>
  </sheetViews>
  <sheetFormatPr defaultColWidth="9" defaultRowHeight="13.5" x14ac:dyDescent="0.15"/>
  <cols>
    <col min="1" max="1" width="4" style="511" customWidth="1"/>
    <col min="2" max="3" width="9" style="512"/>
    <col min="4" max="7" width="9" style="511"/>
    <col min="8" max="8" width="8.375" style="505" customWidth="1"/>
    <col min="9" max="9" width="3.25" style="505" customWidth="1"/>
    <col min="10" max="10" width="11.25" style="511" customWidth="1"/>
    <col min="11" max="11" width="5" style="511" customWidth="1"/>
    <col min="12" max="12" width="11" style="511" customWidth="1"/>
    <col min="13" max="13" width="5.75" style="511" hidden="1" customWidth="1"/>
    <col min="14" max="16384" width="9" style="511"/>
  </cols>
  <sheetData>
    <row r="1" spans="1:14" ht="9.75" customHeight="1" x14ac:dyDescent="0.15"/>
    <row r="2" spans="1:14" ht="15" customHeight="1" x14ac:dyDescent="0.15">
      <c r="A2" s="143" t="s">
        <v>771</v>
      </c>
    </row>
    <row r="3" spans="1:14" ht="15.75" customHeight="1" x14ac:dyDescent="0.15">
      <c r="A3" s="1" t="s">
        <v>772</v>
      </c>
    </row>
    <row r="4" spans="1:14" ht="13.5" customHeight="1" x14ac:dyDescent="0.15">
      <c r="A4" s="1341"/>
      <c r="B4" s="1231" t="s">
        <v>558</v>
      </c>
      <c r="C4" s="1122" t="s">
        <v>559</v>
      </c>
      <c r="D4" s="1122" t="s">
        <v>560</v>
      </c>
      <c r="E4" s="1122"/>
      <c r="F4" s="1122" t="s">
        <v>561</v>
      </c>
      <c r="G4" s="1343" t="s">
        <v>562</v>
      </c>
      <c r="H4" s="1359" t="s">
        <v>885</v>
      </c>
      <c r="I4" s="571"/>
      <c r="J4" s="1361" t="s">
        <v>886</v>
      </c>
      <c r="K4" s="1361"/>
      <c r="L4" s="1361"/>
      <c r="M4" s="568"/>
      <c r="N4" s="573"/>
    </row>
    <row r="5" spans="1:14" x14ac:dyDescent="0.15">
      <c r="A5" s="1341"/>
      <c r="B5" s="1233"/>
      <c r="C5" s="1342"/>
      <c r="D5" s="1124"/>
      <c r="E5" s="1124"/>
      <c r="F5" s="1342"/>
      <c r="G5" s="1090"/>
      <c r="H5" s="1360"/>
      <c r="I5" s="567"/>
      <c r="J5" s="1361"/>
      <c r="K5" s="1361"/>
      <c r="L5" s="1361"/>
      <c r="M5" s="568"/>
      <c r="N5" s="573"/>
    </row>
    <row r="6" spans="1:14" x14ac:dyDescent="0.15">
      <c r="A6" s="1341"/>
      <c r="B6" s="1233"/>
      <c r="C6" s="1342"/>
      <c r="D6" s="507" t="s">
        <v>563</v>
      </c>
      <c r="E6" s="507" t="s">
        <v>564</v>
      </c>
      <c r="F6" s="1342"/>
      <c r="G6" s="1090"/>
      <c r="H6" s="1360"/>
      <c r="I6" s="567"/>
      <c r="J6" s="1361"/>
      <c r="K6" s="1361"/>
      <c r="L6" s="1361"/>
      <c r="M6" s="568"/>
      <c r="N6" s="574"/>
    </row>
    <row r="7" spans="1:14" x14ac:dyDescent="0.15">
      <c r="A7" s="1341"/>
      <c r="B7" s="1233"/>
      <c r="C7" s="1342"/>
      <c r="D7" s="389" t="s">
        <v>293</v>
      </c>
      <c r="E7" s="389" t="s">
        <v>293</v>
      </c>
      <c r="F7" s="1342"/>
      <c r="G7" s="1090"/>
      <c r="H7" s="1360"/>
      <c r="I7" s="567"/>
      <c r="J7" s="1361"/>
      <c r="K7" s="1361"/>
      <c r="L7" s="1361"/>
      <c r="M7" s="568"/>
    </row>
    <row r="8" spans="1:14" ht="15" customHeight="1" thickBot="1" x14ac:dyDescent="0.2">
      <c r="A8" s="1341"/>
      <c r="B8" s="500" t="s">
        <v>565</v>
      </c>
      <c r="C8" s="506" t="s">
        <v>557</v>
      </c>
      <c r="D8" s="150"/>
      <c r="E8" s="150"/>
      <c r="F8" s="150"/>
      <c r="G8" s="691"/>
      <c r="H8" s="149"/>
      <c r="I8" s="495"/>
      <c r="J8" s="513"/>
      <c r="K8" s="513"/>
      <c r="L8" s="513"/>
    </row>
    <row r="9" spans="1:14" ht="15" customHeight="1" x14ac:dyDescent="0.15">
      <c r="A9" s="1341"/>
      <c r="B9" s="520" t="s">
        <v>565</v>
      </c>
      <c r="C9" s="506" t="s">
        <v>566</v>
      </c>
      <c r="D9" s="150"/>
      <c r="E9" s="150"/>
      <c r="F9" s="150"/>
      <c r="G9" s="691"/>
      <c r="H9" s="149"/>
      <c r="I9" s="495"/>
      <c r="J9" s="475" t="s">
        <v>493</v>
      </c>
      <c r="K9" s="514"/>
      <c r="L9" s="515"/>
    </row>
    <row r="10" spans="1:14" ht="15" customHeight="1" x14ac:dyDescent="0.15">
      <c r="A10" s="1341"/>
      <c r="B10" s="500" t="s">
        <v>565</v>
      </c>
      <c r="C10" s="506" t="s">
        <v>567</v>
      </c>
      <c r="D10" s="150"/>
      <c r="E10" s="150"/>
      <c r="F10" s="150"/>
      <c r="G10" s="691"/>
      <c r="H10" s="149"/>
      <c r="I10" s="495"/>
      <c r="J10" s="1344" t="s">
        <v>494</v>
      </c>
      <c r="K10" s="1345"/>
      <c r="L10" s="1346"/>
    </row>
    <row r="11" spans="1:14" ht="15" customHeight="1" x14ac:dyDescent="0.15">
      <c r="A11" s="1341"/>
      <c r="B11" s="500" t="s">
        <v>565</v>
      </c>
      <c r="C11" s="506" t="s">
        <v>568</v>
      </c>
      <c r="D11" s="150"/>
      <c r="E11" s="150"/>
      <c r="F11" s="150"/>
      <c r="G11" s="691"/>
      <c r="H11" s="149"/>
      <c r="I11" s="495"/>
      <c r="J11" s="347"/>
      <c r="K11" s="348"/>
      <c r="L11" s="349"/>
    </row>
    <row r="12" spans="1:14" ht="15" customHeight="1" x14ac:dyDescent="0.15">
      <c r="A12" s="1341"/>
      <c r="B12" s="500" t="s">
        <v>565</v>
      </c>
      <c r="C12" s="506" t="s">
        <v>569</v>
      </c>
      <c r="D12" s="150"/>
      <c r="E12" s="150"/>
      <c r="F12" s="150"/>
      <c r="G12" s="691"/>
      <c r="H12" s="149"/>
      <c r="I12" s="495"/>
      <c r="J12" s="1347" t="s">
        <v>495</v>
      </c>
      <c r="K12" s="1348"/>
      <c r="L12" s="1349"/>
    </row>
    <row r="13" spans="1:14" ht="15" customHeight="1" x14ac:dyDescent="0.15">
      <c r="A13" s="1341"/>
      <c r="B13" s="500" t="s">
        <v>565</v>
      </c>
      <c r="C13" s="506" t="s">
        <v>570</v>
      </c>
      <c r="D13" s="150"/>
      <c r="E13" s="150"/>
      <c r="F13" s="150"/>
      <c r="G13" s="691"/>
      <c r="H13" s="149"/>
      <c r="I13" s="495"/>
      <c r="J13" s="1350" t="s">
        <v>496</v>
      </c>
      <c r="K13" s="1351"/>
      <c r="L13" s="1352"/>
    </row>
    <row r="14" spans="1:14" ht="15" customHeight="1" x14ac:dyDescent="0.15">
      <c r="A14" s="1341"/>
      <c r="B14" s="500" t="s">
        <v>565</v>
      </c>
      <c r="C14" s="506" t="s">
        <v>571</v>
      </c>
      <c r="D14" s="150"/>
      <c r="E14" s="150"/>
      <c r="F14" s="150"/>
      <c r="G14" s="691"/>
      <c r="H14" s="149"/>
      <c r="I14" s="495"/>
      <c r="J14" s="1353"/>
      <c r="K14" s="1354"/>
      <c r="L14" s="1355"/>
    </row>
    <row r="15" spans="1:14" ht="15" customHeight="1" thickBot="1" x14ac:dyDescent="0.2">
      <c r="A15" s="1341"/>
      <c r="B15" s="500" t="s">
        <v>572</v>
      </c>
      <c r="C15" s="151"/>
      <c r="D15" s="150"/>
      <c r="E15" s="150"/>
      <c r="F15" s="150"/>
      <c r="G15" s="691"/>
      <c r="H15" s="693"/>
      <c r="I15" s="495"/>
      <c r="J15" s="1356"/>
      <c r="K15" s="1357"/>
      <c r="L15" s="1358"/>
    </row>
    <row r="16" spans="1:14" ht="15" customHeight="1" x14ac:dyDescent="0.15">
      <c r="A16" s="1341"/>
      <c r="B16" s="500" t="s">
        <v>565</v>
      </c>
      <c r="C16" s="506" t="s">
        <v>557</v>
      </c>
      <c r="D16" s="150"/>
      <c r="E16" s="150"/>
      <c r="F16" s="150"/>
      <c r="G16" s="691"/>
      <c r="H16" s="149"/>
      <c r="I16" s="495"/>
      <c r="J16" s="495"/>
      <c r="K16" s="45"/>
      <c r="L16" s="45"/>
    </row>
    <row r="17" spans="1:12" ht="15" customHeight="1" x14ac:dyDescent="0.15">
      <c r="A17" s="1341"/>
      <c r="B17" s="500" t="s">
        <v>565</v>
      </c>
      <c r="C17" s="506" t="s">
        <v>566</v>
      </c>
      <c r="D17" s="150"/>
      <c r="E17" s="150"/>
      <c r="F17" s="150"/>
      <c r="G17" s="691"/>
      <c r="H17" s="149"/>
      <c r="I17" s="495"/>
      <c r="J17" s="495"/>
      <c r="K17" s="45"/>
      <c r="L17" s="45"/>
    </row>
    <row r="18" spans="1:12" ht="15" customHeight="1" x14ac:dyDescent="0.15">
      <c r="A18" s="1341"/>
      <c r="B18" s="500" t="s">
        <v>565</v>
      </c>
      <c r="C18" s="506" t="s">
        <v>567</v>
      </c>
      <c r="D18" s="150"/>
      <c r="E18" s="150"/>
      <c r="F18" s="150"/>
      <c r="G18" s="691"/>
      <c r="H18" s="149"/>
      <c r="I18" s="495"/>
      <c r="J18" s="495"/>
      <c r="K18" s="45"/>
      <c r="L18" s="45"/>
    </row>
    <row r="19" spans="1:12" ht="15" customHeight="1" x14ac:dyDescent="0.15">
      <c r="A19" s="1341"/>
      <c r="B19" s="500" t="s">
        <v>565</v>
      </c>
      <c r="C19" s="506" t="s">
        <v>568</v>
      </c>
      <c r="D19" s="150"/>
      <c r="E19" s="150"/>
      <c r="F19" s="150"/>
      <c r="G19" s="691"/>
      <c r="H19" s="149"/>
      <c r="I19" s="495"/>
      <c r="J19" s="495"/>
      <c r="K19" s="45"/>
      <c r="L19" s="45"/>
    </row>
    <row r="20" spans="1:12" ht="15" customHeight="1" x14ac:dyDescent="0.15">
      <c r="A20" s="1341"/>
      <c r="B20" s="500" t="s">
        <v>565</v>
      </c>
      <c r="C20" s="506" t="s">
        <v>569</v>
      </c>
      <c r="D20" s="150"/>
      <c r="E20" s="150"/>
      <c r="F20" s="150"/>
      <c r="G20" s="691"/>
      <c r="H20" s="149"/>
      <c r="I20" s="495"/>
      <c r="J20" s="495"/>
      <c r="K20" s="45"/>
      <c r="L20" s="45"/>
    </row>
    <row r="21" spans="1:12" ht="15" customHeight="1" x14ac:dyDescent="0.15">
      <c r="A21" s="1341"/>
      <c r="B21" s="500" t="s">
        <v>565</v>
      </c>
      <c r="C21" s="506" t="s">
        <v>570</v>
      </c>
      <c r="D21" s="150"/>
      <c r="E21" s="150"/>
      <c r="F21" s="150"/>
      <c r="G21" s="691"/>
      <c r="H21" s="149"/>
      <c r="I21" s="495"/>
      <c r="J21" s="495"/>
      <c r="K21" s="45"/>
      <c r="L21" s="45"/>
    </row>
    <row r="22" spans="1:12" ht="15" customHeight="1" x14ac:dyDescent="0.15">
      <c r="A22" s="1341"/>
      <c r="B22" s="500" t="s">
        <v>565</v>
      </c>
      <c r="C22" s="506" t="s">
        <v>887</v>
      </c>
      <c r="D22" s="150"/>
      <c r="E22" s="150"/>
      <c r="F22" s="150"/>
      <c r="G22" s="691"/>
      <c r="H22" s="149"/>
      <c r="I22" s="495"/>
      <c r="J22" s="495"/>
      <c r="K22" s="45"/>
      <c r="L22" s="45"/>
    </row>
    <row r="23" spans="1:12" ht="15" customHeight="1" x14ac:dyDescent="0.15">
      <c r="A23" s="1341"/>
      <c r="B23" s="500" t="s">
        <v>572</v>
      </c>
      <c r="C23" s="151"/>
      <c r="D23" s="150"/>
      <c r="E23" s="150"/>
      <c r="F23" s="150"/>
      <c r="G23" s="691"/>
      <c r="H23" s="693"/>
      <c r="I23" s="495"/>
      <c r="J23" s="495"/>
      <c r="K23" s="45"/>
      <c r="L23" s="45"/>
    </row>
    <row r="24" spans="1:12" ht="15" customHeight="1" x14ac:dyDescent="0.15">
      <c r="A24" s="1341"/>
      <c r="B24" s="500" t="s">
        <v>565</v>
      </c>
      <c r="C24" s="506" t="s">
        <v>888</v>
      </c>
      <c r="D24" s="150"/>
      <c r="E24" s="150"/>
      <c r="F24" s="150"/>
      <c r="G24" s="691"/>
      <c r="H24" s="149"/>
      <c r="I24" s="495"/>
      <c r="J24" s="495"/>
      <c r="K24" s="45"/>
      <c r="L24" s="45"/>
    </row>
    <row r="25" spans="1:12" ht="15" customHeight="1" x14ac:dyDescent="0.15">
      <c r="A25" s="1341"/>
      <c r="B25" s="500" t="s">
        <v>565</v>
      </c>
      <c r="C25" s="506" t="s">
        <v>566</v>
      </c>
      <c r="D25" s="150"/>
      <c r="E25" s="150"/>
      <c r="F25" s="150"/>
      <c r="G25" s="691"/>
      <c r="H25" s="149"/>
      <c r="I25" s="495"/>
      <c r="J25" s="495"/>
      <c r="K25" s="45"/>
      <c r="L25" s="45"/>
    </row>
    <row r="26" spans="1:12" ht="15" customHeight="1" x14ac:dyDescent="0.15">
      <c r="A26" s="1341"/>
      <c r="B26" s="500" t="s">
        <v>565</v>
      </c>
      <c r="C26" s="506" t="s">
        <v>567</v>
      </c>
      <c r="D26" s="150"/>
      <c r="E26" s="150"/>
      <c r="F26" s="150"/>
      <c r="G26" s="691"/>
      <c r="H26" s="149"/>
      <c r="I26" s="495"/>
      <c r="J26" s="495"/>
      <c r="K26" s="45"/>
      <c r="L26" s="45"/>
    </row>
    <row r="27" spans="1:12" ht="15" customHeight="1" x14ac:dyDescent="0.15">
      <c r="A27" s="1341"/>
      <c r="B27" s="500" t="s">
        <v>565</v>
      </c>
      <c r="C27" s="506" t="s">
        <v>568</v>
      </c>
      <c r="D27" s="150"/>
      <c r="E27" s="150"/>
      <c r="F27" s="150"/>
      <c r="G27" s="691"/>
      <c r="H27" s="149"/>
      <c r="I27" s="495"/>
      <c r="J27" s="495"/>
      <c r="K27" s="45"/>
      <c r="L27" s="45"/>
    </row>
    <row r="28" spans="1:12" ht="15" customHeight="1" x14ac:dyDescent="0.15">
      <c r="A28" s="1341"/>
      <c r="B28" s="500" t="s">
        <v>565</v>
      </c>
      <c r="C28" s="506" t="s">
        <v>569</v>
      </c>
      <c r="D28" s="150"/>
      <c r="E28" s="150"/>
      <c r="F28" s="150"/>
      <c r="G28" s="691"/>
      <c r="H28" s="149"/>
      <c r="I28" s="495"/>
      <c r="J28" s="495"/>
      <c r="K28" s="45"/>
      <c r="L28" s="45"/>
    </row>
    <row r="29" spans="1:12" ht="15" customHeight="1" x14ac:dyDescent="0.15">
      <c r="A29" s="1341"/>
      <c r="B29" s="500" t="s">
        <v>565</v>
      </c>
      <c r="C29" s="506" t="s">
        <v>570</v>
      </c>
      <c r="D29" s="150"/>
      <c r="E29" s="150"/>
      <c r="F29" s="150"/>
      <c r="G29" s="691"/>
      <c r="H29" s="149"/>
      <c r="I29" s="495"/>
      <c r="J29" s="495"/>
      <c r="K29" s="45"/>
      <c r="L29" s="45"/>
    </row>
    <row r="30" spans="1:12" ht="15" customHeight="1" x14ac:dyDescent="0.15">
      <c r="A30" s="1341"/>
      <c r="B30" s="500" t="s">
        <v>565</v>
      </c>
      <c r="C30" s="506" t="s">
        <v>571</v>
      </c>
      <c r="D30" s="150"/>
      <c r="E30" s="150"/>
      <c r="F30" s="150"/>
      <c r="G30" s="691"/>
      <c r="H30" s="149"/>
      <c r="I30" s="495"/>
      <c r="J30" s="495"/>
      <c r="K30" s="45"/>
      <c r="L30" s="45"/>
    </row>
    <row r="31" spans="1:12" ht="15" customHeight="1" x14ac:dyDescent="0.15">
      <c r="A31" s="1341"/>
      <c r="B31" s="500" t="s">
        <v>572</v>
      </c>
      <c r="C31" s="151"/>
      <c r="D31" s="150"/>
      <c r="E31" s="150"/>
      <c r="F31" s="150"/>
      <c r="G31" s="691"/>
      <c r="H31" s="693"/>
      <c r="I31" s="495"/>
      <c r="J31" s="495"/>
      <c r="K31" s="45"/>
      <c r="L31" s="45"/>
    </row>
    <row r="32" spans="1:12" ht="15" customHeight="1" x14ac:dyDescent="0.15">
      <c r="A32" s="1341"/>
      <c r="B32" s="500" t="s">
        <v>565</v>
      </c>
      <c r="C32" s="506" t="s">
        <v>557</v>
      </c>
      <c r="D32" s="150"/>
      <c r="E32" s="150"/>
      <c r="F32" s="150"/>
      <c r="G32" s="691"/>
      <c r="H32" s="149"/>
      <c r="I32" s="495"/>
      <c r="J32" s="495"/>
      <c r="K32" s="45"/>
      <c r="L32" s="45"/>
    </row>
    <row r="33" spans="1:13" ht="15" customHeight="1" x14ac:dyDescent="0.15">
      <c r="A33" s="1341"/>
      <c r="B33" s="500" t="s">
        <v>565</v>
      </c>
      <c r="C33" s="506" t="s">
        <v>566</v>
      </c>
      <c r="D33" s="150"/>
      <c r="E33" s="150"/>
      <c r="F33" s="150"/>
      <c r="G33" s="691"/>
      <c r="H33" s="149"/>
      <c r="I33" s="495"/>
      <c r="J33" s="495"/>
      <c r="K33" s="45"/>
      <c r="L33" s="45"/>
    </row>
    <row r="34" spans="1:13" ht="15" customHeight="1" thickBot="1" x14ac:dyDescent="0.2">
      <c r="A34" s="1341"/>
      <c r="B34" s="500" t="s">
        <v>565</v>
      </c>
      <c r="C34" s="506" t="s">
        <v>567</v>
      </c>
      <c r="D34" s="150"/>
      <c r="E34" s="150"/>
      <c r="F34" s="150"/>
      <c r="G34" s="691"/>
      <c r="H34" s="149"/>
      <c r="I34" s="495"/>
      <c r="J34" s="495"/>
      <c r="K34" s="45"/>
      <c r="L34" s="45"/>
    </row>
    <row r="35" spans="1:13" ht="15" customHeight="1" x14ac:dyDescent="0.15">
      <c r="A35" s="1341"/>
      <c r="B35" s="500" t="s">
        <v>565</v>
      </c>
      <c r="C35" s="506" t="s">
        <v>568</v>
      </c>
      <c r="D35" s="150"/>
      <c r="E35" s="150"/>
      <c r="F35" s="150"/>
      <c r="G35" s="691"/>
      <c r="H35" s="149"/>
      <c r="I35" s="495"/>
      <c r="J35" s="1317" t="s">
        <v>894</v>
      </c>
      <c r="K35" s="1318"/>
      <c r="L35" s="1319"/>
    </row>
    <row r="36" spans="1:13" ht="15" customHeight="1" x14ac:dyDescent="0.15">
      <c r="A36" s="1341"/>
      <c r="B36" s="500" t="s">
        <v>565</v>
      </c>
      <c r="C36" s="506" t="s">
        <v>312</v>
      </c>
      <c r="D36" s="150"/>
      <c r="E36" s="150"/>
      <c r="F36" s="150"/>
      <c r="G36" s="691"/>
      <c r="H36" s="149"/>
      <c r="I36" s="495"/>
      <c r="J36" s="1320"/>
      <c r="K36" s="1321"/>
      <c r="L36" s="1322"/>
    </row>
    <row r="37" spans="1:13" ht="15" customHeight="1" x14ac:dyDescent="0.15">
      <c r="A37" s="1341"/>
      <c r="B37" s="500" t="s">
        <v>565</v>
      </c>
      <c r="C37" s="506" t="s">
        <v>570</v>
      </c>
      <c r="D37" s="150"/>
      <c r="E37" s="150"/>
      <c r="F37" s="150"/>
      <c r="G37" s="691"/>
      <c r="H37" s="149"/>
      <c r="I37" s="495"/>
      <c r="J37" s="1320"/>
      <c r="K37" s="1321"/>
      <c r="L37" s="1322"/>
    </row>
    <row r="38" spans="1:13" ht="15" customHeight="1" thickBot="1" x14ac:dyDescent="0.2">
      <c r="A38" s="1341"/>
      <c r="B38" s="500" t="s">
        <v>565</v>
      </c>
      <c r="C38" s="506" t="s">
        <v>571</v>
      </c>
      <c r="D38" s="150"/>
      <c r="E38" s="150"/>
      <c r="F38" s="150"/>
      <c r="G38" s="691"/>
      <c r="H38" s="149"/>
      <c r="I38" s="495"/>
      <c r="J38" s="1320"/>
      <c r="K38" s="1321"/>
      <c r="L38" s="1322"/>
    </row>
    <row r="39" spans="1:13" ht="15" customHeight="1" x14ac:dyDescent="0.15">
      <c r="A39" s="1341"/>
      <c r="B39" s="500" t="s">
        <v>572</v>
      </c>
      <c r="C39" s="151"/>
      <c r="D39" s="150"/>
      <c r="E39" s="150"/>
      <c r="F39" s="150"/>
      <c r="G39" s="691"/>
      <c r="H39" s="693"/>
      <c r="I39" s="572"/>
      <c r="J39" s="1332" t="str">
        <f>IFERROR(SUM(G8:G14,G16:G22,G24:G30,G32:G38)/4/AVERAGE(H8:H14,H16:H22,H24:H30,H32:H38),"")</f>
        <v/>
      </c>
      <c r="K39" s="1333"/>
      <c r="L39" s="1334"/>
    </row>
    <row r="40" spans="1:13" ht="15" customHeight="1" x14ac:dyDescent="0.15">
      <c r="A40" s="1341"/>
      <c r="B40" s="493" t="s">
        <v>573</v>
      </c>
      <c r="C40" s="152"/>
      <c r="D40" s="153"/>
      <c r="E40" s="153"/>
      <c r="F40" s="153"/>
      <c r="G40" s="692"/>
      <c r="H40" s="690"/>
      <c r="I40" s="572"/>
      <c r="J40" s="1335"/>
      <c r="K40" s="1336"/>
      <c r="L40" s="1337"/>
      <c r="M40" s="516"/>
    </row>
    <row r="41" spans="1:13" ht="14.25" thickBot="1" x14ac:dyDescent="0.2">
      <c r="A41" s="76"/>
      <c r="B41" s="489"/>
      <c r="G41" s="571"/>
      <c r="H41" s="571"/>
      <c r="I41" s="571"/>
      <c r="J41" s="1338"/>
      <c r="K41" s="1339"/>
      <c r="L41" s="1340"/>
    </row>
    <row r="42" spans="1:13" x14ac:dyDescent="0.15">
      <c r="A42" s="76"/>
      <c r="B42" s="517"/>
      <c r="H42" s="571"/>
      <c r="I42" s="571"/>
    </row>
    <row r="43" spans="1:13" ht="16.5" customHeight="1" x14ac:dyDescent="0.15">
      <c r="A43" s="1" t="s">
        <v>773</v>
      </c>
    </row>
    <row r="44" spans="1:13" ht="18" customHeight="1" x14ac:dyDescent="0.15">
      <c r="A44" s="1323"/>
      <c r="B44" s="754" t="s">
        <v>574</v>
      </c>
      <c r="C44" s="799"/>
      <c r="D44" s="799"/>
      <c r="E44" s="799"/>
      <c r="F44" s="799"/>
      <c r="G44" s="799"/>
      <c r="H44" s="1327" t="s">
        <v>575</v>
      </c>
      <c r="I44" s="1328"/>
      <c r="J44" s="1329"/>
      <c r="K44" s="494"/>
    </row>
    <row r="45" spans="1:13" ht="27" customHeight="1" x14ac:dyDescent="0.15">
      <c r="A45" s="1323"/>
      <c r="B45" s="154" t="s">
        <v>576</v>
      </c>
      <c r="C45" s="496"/>
      <c r="D45" s="155"/>
      <c r="E45" s="496"/>
      <c r="F45" s="496"/>
      <c r="G45" s="497"/>
      <c r="H45" s="1079" t="s">
        <v>292</v>
      </c>
      <c r="I45" s="1330"/>
      <c r="J45" s="1331"/>
      <c r="K45" s="494"/>
    </row>
    <row r="46" spans="1:13" ht="27" customHeight="1" x14ac:dyDescent="0.15">
      <c r="A46" s="1323"/>
      <c r="B46" s="154" t="s">
        <v>577</v>
      </c>
      <c r="C46" s="496"/>
      <c r="D46" s="155"/>
      <c r="E46" s="496"/>
      <c r="F46" s="496"/>
      <c r="G46" s="497"/>
      <c r="H46" s="1079" t="s">
        <v>292</v>
      </c>
      <c r="I46" s="1330"/>
      <c r="J46" s="1331"/>
      <c r="K46" s="494"/>
    </row>
    <row r="47" spans="1:13" ht="27" customHeight="1" x14ac:dyDescent="0.15">
      <c r="A47" s="1323"/>
      <c r="B47" s="1324" t="s">
        <v>578</v>
      </c>
      <c r="C47" s="1325"/>
      <c r="D47" s="1325"/>
      <c r="E47" s="1325"/>
      <c r="F47" s="1325"/>
      <c r="G47" s="1325"/>
      <c r="H47" s="1325"/>
      <c r="I47" s="1325"/>
      <c r="J47" s="1326"/>
      <c r="K47" s="494"/>
    </row>
    <row r="48" spans="1:13" x14ac:dyDescent="0.15">
      <c r="A48" s="76"/>
    </row>
    <row r="49" spans="1:1" ht="10.5" customHeight="1" x14ac:dyDescent="0.15">
      <c r="A49" s="76"/>
    </row>
    <row r="50" spans="1:1" x14ac:dyDescent="0.15">
      <c r="A50" s="1" t="s">
        <v>774</v>
      </c>
    </row>
  </sheetData>
  <mergeCells count="19">
    <mergeCell ref="J10:L10"/>
    <mergeCell ref="J12:L12"/>
    <mergeCell ref="J13:L15"/>
    <mergeCell ref="H4:H7"/>
    <mergeCell ref="J4:L7"/>
    <mergeCell ref="B4:B7"/>
    <mergeCell ref="A4:A40"/>
    <mergeCell ref="D4:E5"/>
    <mergeCell ref="F4:F7"/>
    <mergeCell ref="G4:G7"/>
    <mergeCell ref="C4:C7"/>
    <mergeCell ref="J35:L38"/>
    <mergeCell ref="A44:A47"/>
    <mergeCell ref="B44:G44"/>
    <mergeCell ref="B47:J47"/>
    <mergeCell ref="H44:J44"/>
    <mergeCell ref="H45:J45"/>
    <mergeCell ref="H46:J46"/>
    <mergeCell ref="J39:L41"/>
  </mergeCells>
  <phoneticPr fontId="5"/>
  <pageMargins left="0.46" right="0.21" top="0.98399999999999999" bottom="0.98399999999999999" header="0.51200000000000001" footer="0.51200000000000001"/>
  <pageSetup paperSize="9" scale="98" orientation="portrait" r:id="rId1"/>
  <headerFooter alignWithMargins="0">
    <oddFooter>&amp;C&amp;"ＭＳ 明朝,標準"-22-</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44"/>
  <dimension ref="A1:G35"/>
  <sheetViews>
    <sheetView view="pageLayout" topLeftCell="A7" zoomScaleNormal="100" zoomScaleSheetLayoutView="100" workbookViewId="0">
      <selection activeCell="C17" sqref="C17"/>
    </sheetView>
  </sheetViews>
  <sheetFormatPr defaultColWidth="9" defaultRowHeight="13.5" x14ac:dyDescent="0.15"/>
  <cols>
    <col min="1" max="1" width="6.625" style="75" customWidth="1"/>
    <col min="2" max="2" width="3.75" style="75" customWidth="1"/>
    <col min="3" max="3" width="18.125" style="75" customWidth="1"/>
    <col min="4" max="7" width="15" style="75" customWidth="1"/>
    <col min="8" max="16384" width="9" style="75"/>
  </cols>
  <sheetData>
    <row r="1" spans="1:7" ht="21.75" customHeight="1" x14ac:dyDescent="0.15">
      <c r="A1" s="143" t="s">
        <v>768</v>
      </c>
    </row>
    <row r="2" spans="1:7" ht="19.5" customHeight="1" x14ac:dyDescent="0.15">
      <c r="A2" s="351" t="s">
        <v>39</v>
      </c>
      <c r="B2" s="343"/>
      <c r="C2" s="343"/>
      <c r="D2" s="343"/>
    </row>
    <row r="3" spans="1:7" ht="6.75" customHeight="1" x14ac:dyDescent="0.15">
      <c r="A3" s="4"/>
    </row>
    <row r="4" spans="1:7" ht="16.5" customHeight="1" x14ac:dyDescent="0.15">
      <c r="A4" s="68"/>
      <c r="B4" s="1366" t="s">
        <v>556</v>
      </c>
      <c r="C4" s="1147"/>
      <c r="D4" s="132" t="s">
        <v>552</v>
      </c>
      <c r="E4" s="132" t="s">
        <v>553</v>
      </c>
      <c r="F4" s="132" t="s">
        <v>554</v>
      </c>
      <c r="G4" s="133" t="s">
        <v>555</v>
      </c>
    </row>
    <row r="5" spans="1:7" ht="16.5" customHeight="1" x14ac:dyDescent="0.15">
      <c r="A5" s="68"/>
      <c r="B5" s="352"/>
      <c r="C5" s="353" t="s">
        <v>40</v>
      </c>
      <c r="D5" s="334" t="s">
        <v>294</v>
      </c>
      <c r="E5" s="334" t="s">
        <v>294</v>
      </c>
      <c r="F5" s="334" t="s">
        <v>294</v>
      </c>
      <c r="G5" s="333" t="s">
        <v>294</v>
      </c>
    </row>
    <row r="6" spans="1:7" ht="16.5" customHeight="1" x14ac:dyDescent="0.15">
      <c r="A6" s="68"/>
      <c r="B6" s="771" t="s">
        <v>2</v>
      </c>
      <c r="C6" s="1148"/>
      <c r="D6" s="135"/>
      <c r="E6" s="135"/>
      <c r="F6" s="135"/>
      <c r="G6" s="166"/>
    </row>
    <row r="7" spans="1:7" ht="41.25" customHeight="1" x14ac:dyDescent="0.15">
      <c r="A7" s="68"/>
      <c r="B7" s="771" t="s">
        <v>582</v>
      </c>
      <c r="C7" s="1148"/>
      <c r="D7" s="135"/>
      <c r="E7" s="135"/>
      <c r="F7" s="135"/>
      <c r="G7" s="166"/>
    </row>
    <row r="8" spans="1:7" ht="19.5" customHeight="1" x14ac:dyDescent="0.15">
      <c r="A8" s="68"/>
      <c r="B8" s="1364" t="s">
        <v>3</v>
      </c>
      <c r="C8" s="146" t="s">
        <v>510</v>
      </c>
      <c r="D8" s="171" t="s">
        <v>225</v>
      </c>
      <c r="E8" s="171" t="s">
        <v>225</v>
      </c>
      <c r="F8" s="171" t="s">
        <v>225</v>
      </c>
      <c r="G8" s="172" t="s">
        <v>225</v>
      </c>
    </row>
    <row r="9" spans="1:7" ht="19.5" customHeight="1" x14ac:dyDescent="0.15">
      <c r="A9" s="68"/>
      <c r="B9" s="1365"/>
      <c r="C9" s="165" t="str">
        <f>CONCATENATE("", 入力画面!C3,"年度総支給額(税込)")</f>
        <v>5年度総支給額(税込)</v>
      </c>
      <c r="D9" s="171" t="s">
        <v>225</v>
      </c>
      <c r="E9" s="171" t="s">
        <v>225</v>
      </c>
      <c r="F9" s="171" t="s">
        <v>225</v>
      </c>
      <c r="G9" s="172" t="s">
        <v>225</v>
      </c>
    </row>
    <row r="10" spans="1:7" ht="19.5" customHeight="1" x14ac:dyDescent="0.15">
      <c r="A10" s="68"/>
      <c r="B10" s="1365"/>
      <c r="C10" s="146" t="s">
        <v>511</v>
      </c>
      <c r="D10" s="171" t="s">
        <v>225</v>
      </c>
      <c r="E10" s="171" t="s">
        <v>225</v>
      </c>
      <c r="F10" s="171" t="s">
        <v>225</v>
      </c>
      <c r="G10" s="172" t="s">
        <v>225</v>
      </c>
    </row>
    <row r="11" spans="1:7" ht="19.5" customHeight="1" x14ac:dyDescent="0.15">
      <c r="A11" s="68"/>
      <c r="B11" s="771" t="s">
        <v>512</v>
      </c>
      <c r="C11" s="1148"/>
      <c r="D11" s="145" t="s">
        <v>585</v>
      </c>
      <c r="E11" s="145" t="s">
        <v>585</v>
      </c>
      <c r="F11" s="145" t="s">
        <v>585</v>
      </c>
      <c r="G11" s="157" t="s">
        <v>585</v>
      </c>
    </row>
    <row r="12" spans="1:7" ht="54" customHeight="1" x14ac:dyDescent="0.15">
      <c r="A12" s="68"/>
      <c r="B12" s="771" t="s">
        <v>583</v>
      </c>
      <c r="C12" s="1148"/>
      <c r="D12" s="135"/>
      <c r="E12" s="135"/>
      <c r="F12" s="135"/>
      <c r="G12" s="166"/>
    </row>
    <row r="13" spans="1:7" ht="16.5" customHeight="1" x14ac:dyDescent="0.15">
      <c r="A13" s="68"/>
      <c r="B13" s="771" t="s">
        <v>584</v>
      </c>
      <c r="C13" s="1148"/>
      <c r="D13" s="171" t="s">
        <v>513</v>
      </c>
      <c r="E13" s="171" t="s">
        <v>507</v>
      </c>
      <c r="F13" s="171" t="s">
        <v>507</v>
      </c>
      <c r="G13" s="172" t="s">
        <v>508</v>
      </c>
    </row>
    <row r="14" spans="1:7" ht="16.5" customHeight="1" x14ac:dyDescent="0.15">
      <c r="A14" s="68"/>
      <c r="B14" s="1362" t="s">
        <v>509</v>
      </c>
      <c r="C14" s="1363"/>
      <c r="D14" s="167" t="s">
        <v>585</v>
      </c>
      <c r="E14" s="167" t="s">
        <v>585</v>
      </c>
      <c r="F14" s="167" t="s">
        <v>585</v>
      </c>
      <c r="G14" s="168" t="s">
        <v>585</v>
      </c>
    </row>
    <row r="15" spans="1:7" x14ac:dyDescent="0.15">
      <c r="A15" s="4"/>
    </row>
    <row r="16" spans="1:7" x14ac:dyDescent="0.15">
      <c r="A16" s="63"/>
      <c r="B16" s="412" t="s">
        <v>619</v>
      </c>
      <c r="C16" s="63" t="s">
        <v>617</v>
      </c>
      <c r="D16" s="403"/>
      <c r="E16" s="403"/>
      <c r="F16" s="403"/>
      <c r="G16" s="403"/>
    </row>
    <row r="17" spans="1:7" x14ac:dyDescent="0.15">
      <c r="A17" s="63" t="s">
        <v>714</v>
      </c>
      <c r="B17" s="63"/>
      <c r="C17" s="63" t="str">
        <f>CONCATENATE("２　令和",入力画面!C3,"年4月1日から監査実施予定日の前々月の初日までの間で勤務した者全員について")</f>
        <v>２　令和5年4月1日から監査実施予定日の前々月の初日までの間で勤務した者全員について</v>
      </c>
      <c r="D17" s="63"/>
      <c r="E17" s="63"/>
      <c r="F17" s="63"/>
      <c r="G17" s="63"/>
    </row>
    <row r="18" spans="1:7" x14ac:dyDescent="0.15">
      <c r="A18" s="63"/>
      <c r="B18" s="63"/>
      <c r="C18" s="63" t="s">
        <v>402</v>
      </c>
      <c r="D18" s="63"/>
      <c r="E18" s="63"/>
      <c r="F18" s="63"/>
      <c r="G18" s="63"/>
    </row>
    <row r="19" spans="1:7" x14ac:dyDescent="0.15">
      <c r="A19" s="63"/>
      <c r="B19" s="63"/>
      <c r="C19" s="63" t="s">
        <v>618</v>
      </c>
      <c r="D19" s="63"/>
      <c r="E19" s="63"/>
      <c r="F19" s="63"/>
      <c r="G19" s="63"/>
    </row>
    <row r="20" spans="1:7" x14ac:dyDescent="0.15">
      <c r="A20" s="4"/>
    </row>
    <row r="21" spans="1:7" ht="22.5" hidden="1" customHeight="1" x14ac:dyDescent="0.15">
      <c r="A21" s="4" t="s">
        <v>551</v>
      </c>
    </row>
    <row r="22" spans="1:7" x14ac:dyDescent="0.15">
      <c r="A22" s="4" t="s">
        <v>295</v>
      </c>
    </row>
    <row r="23" spans="1:7" x14ac:dyDescent="0.15">
      <c r="A23" s="4"/>
    </row>
    <row r="24" spans="1:7" x14ac:dyDescent="0.15">
      <c r="B24" s="4"/>
    </row>
    <row r="25" spans="1:7" x14ac:dyDescent="0.15">
      <c r="B25" s="4"/>
    </row>
    <row r="26" spans="1:7" x14ac:dyDescent="0.15">
      <c r="B26" s="4"/>
    </row>
    <row r="27" spans="1:7" x14ac:dyDescent="0.15">
      <c r="B27" s="4"/>
    </row>
    <row r="28" spans="1:7" x14ac:dyDescent="0.15">
      <c r="B28" s="4"/>
    </row>
    <row r="29" spans="1:7" x14ac:dyDescent="0.15">
      <c r="B29" s="4"/>
    </row>
    <row r="30" spans="1:7" x14ac:dyDescent="0.15">
      <c r="B30" s="4"/>
    </row>
    <row r="31" spans="1:7" x14ac:dyDescent="0.15">
      <c r="B31" s="4"/>
    </row>
    <row r="32" spans="1:7" x14ac:dyDescent="0.15">
      <c r="B32" s="4"/>
    </row>
    <row r="33" spans="1:1" x14ac:dyDescent="0.15">
      <c r="A33" s="4"/>
    </row>
    <row r="34" spans="1:1" x14ac:dyDescent="0.15">
      <c r="A34" s="4"/>
    </row>
    <row r="35" spans="1:1" x14ac:dyDescent="0.15">
      <c r="A35" s="4"/>
    </row>
  </sheetData>
  <mergeCells count="8">
    <mergeCell ref="B14:C14"/>
    <mergeCell ref="B8:B10"/>
    <mergeCell ref="B4:C4"/>
    <mergeCell ref="B11:C11"/>
    <mergeCell ref="B12:C12"/>
    <mergeCell ref="B13:C13"/>
    <mergeCell ref="B6:C6"/>
    <mergeCell ref="B7:C7"/>
  </mergeCells>
  <phoneticPr fontId="5"/>
  <pageMargins left="0.59055118110236227" right="0.45" top="0.98425196850393704" bottom="0.98425196850393704" header="0.51181102362204722" footer="0.51181102362204722"/>
  <pageSetup paperSize="9" scale="96" orientation="portrait" r:id="rId1"/>
  <headerFooter alignWithMargins="0">
    <oddFooter>&amp;C&amp;"ＭＳ 明朝,標準"-23-</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5"/>
  <dimension ref="A1:H21"/>
  <sheetViews>
    <sheetView view="pageLayout" topLeftCell="A10" zoomScaleNormal="100" zoomScaleSheetLayoutView="100" workbookViewId="0">
      <selection activeCell="C17" sqref="C17"/>
    </sheetView>
  </sheetViews>
  <sheetFormatPr defaultColWidth="9" defaultRowHeight="13.5" x14ac:dyDescent="0.15"/>
  <cols>
    <col min="1" max="1" width="5.875" style="75" customWidth="1"/>
    <col min="2" max="2" width="13.75" style="75" customWidth="1"/>
    <col min="3" max="3" width="5.375" style="75" customWidth="1"/>
    <col min="4" max="7" width="16.625" style="75" customWidth="1"/>
    <col min="8" max="16384" width="9" style="75"/>
  </cols>
  <sheetData>
    <row r="1" spans="1:8" ht="25.5" customHeight="1" x14ac:dyDescent="0.15">
      <c r="A1" s="143" t="s">
        <v>769</v>
      </c>
    </row>
    <row r="2" spans="1:8" ht="17.25" customHeight="1" x14ac:dyDescent="0.15">
      <c r="A2" s="4" t="str">
        <f>CONCATENATE("　   協力医療機関の状況（令和",入力画面!C3,"年度)")</f>
        <v>　   協力医療機関の状況（令和5年度)</v>
      </c>
    </row>
    <row r="3" spans="1:8" ht="8.25" customHeight="1" x14ac:dyDescent="0.15">
      <c r="A3" s="4"/>
    </row>
    <row r="4" spans="1:8" ht="43.15" customHeight="1" x14ac:dyDescent="0.15">
      <c r="A4" s="68"/>
      <c r="B4" s="1116" t="s">
        <v>514</v>
      </c>
      <c r="C4" s="1147"/>
      <c r="D4" s="545" t="s">
        <v>727</v>
      </c>
      <c r="E4" s="545" t="s">
        <v>726</v>
      </c>
      <c r="F4" s="545" t="s">
        <v>726</v>
      </c>
      <c r="G4" s="546" t="s">
        <v>726</v>
      </c>
      <c r="H4" s="68"/>
    </row>
    <row r="5" spans="1:8" ht="53.25" customHeight="1" x14ac:dyDescent="0.15">
      <c r="A5" s="68"/>
      <c r="B5" s="771" t="s">
        <v>4</v>
      </c>
      <c r="C5" s="1148"/>
      <c r="D5" s="135"/>
      <c r="E5" s="135"/>
      <c r="F5" s="135"/>
      <c r="G5" s="166"/>
      <c r="H5" s="68"/>
    </row>
    <row r="6" spans="1:8" ht="35.25" customHeight="1" x14ac:dyDescent="0.15">
      <c r="A6" s="68"/>
      <c r="B6" s="771" t="s">
        <v>5</v>
      </c>
      <c r="C6" s="1148"/>
      <c r="D6" s="163" t="s">
        <v>6</v>
      </c>
      <c r="E6" s="163" t="s">
        <v>11</v>
      </c>
      <c r="F6" s="163" t="s">
        <v>11</v>
      </c>
      <c r="G6" s="164" t="s">
        <v>11</v>
      </c>
      <c r="H6" s="170"/>
    </row>
    <row r="7" spans="1:8" ht="43.5" customHeight="1" x14ac:dyDescent="0.15">
      <c r="A7" s="68"/>
      <c r="B7" s="771" t="s">
        <v>7</v>
      </c>
      <c r="C7" s="1148"/>
      <c r="D7" s="171" t="s">
        <v>515</v>
      </c>
      <c r="E7" s="171" t="s">
        <v>515</v>
      </c>
      <c r="F7" s="171" t="s">
        <v>515</v>
      </c>
      <c r="G7" s="172" t="s">
        <v>515</v>
      </c>
      <c r="H7" s="170"/>
    </row>
    <row r="8" spans="1:8" ht="35.25" customHeight="1" x14ac:dyDescent="0.15">
      <c r="A8" s="68"/>
      <c r="B8" s="771" t="s">
        <v>8</v>
      </c>
      <c r="C8" s="1148"/>
      <c r="D8" s="145" t="s">
        <v>585</v>
      </c>
      <c r="E8" s="145" t="s">
        <v>585</v>
      </c>
      <c r="F8" s="145" t="s">
        <v>585</v>
      </c>
      <c r="G8" s="157" t="s">
        <v>585</v>
      </c>
      <c r="H8" s="68"/>
    </row>
    <row r="9" spans="1:8" ht="44.25" customHeight="1" x14ac:dyDescent="0.15">
      <c r="A9" s="68"/>
      <c r="B9" s="771" t="s">
        <v>717</v>
      </c>
      <c r="C9" s="1148"/>
      <c r="D9" s="171" t="s">
        <v>516</v>
      </c>
      <c r="E9" s="171" t="s">
        <v>516</v>
      </c>
      <c r="F9" s="171" t="s">
        <v>9</v>
      </c>
      <c r="G9" s="172" t="s">
        <v>516</v>
      </c>
      <c r="H9" s="68"/>
    </row>
    <row r="10" spans="1:8" ht="44.25" customHeight="1" x14ac:dyDescent="0.15">
      <c r="A10" s="68"/>
      <c r="B10" s="1362" t="s">
        <v>10</v>
      </c>
      <c r="C10" s="1363"/>
      <c r="D10" s="138"/>
      <c r="E10" s="138"/>
      <c r="F10" s="138"/>
      <c r="G10" s="173"/>
      <c r="H10" s="68"/>
    </row>
    <row r="11" spans="1:8" x14ac:dyDescent="0.15">
      <c r="A11" s="4"/>
    </row>
    <row r="12" spans="1:8" x14ac:dyDescent="0.15">
      <c r="A12" s="80" t="s">
        <v>517</v>
      </c>
      <c r="B12" s="4" t="s">
        <v>892</v>
      </c>
    </row>
    <row r="13" spans="1:8" x14ac:dyDescent="0.15">
      <c r="A13" s="4"/>
      <c r="B13" s="1369" t="s">
        <v>518</v>
      </c>
      <c r="C13" s="1369"/>
      <c r="D13" s="1369"/>
      <c r="E13" s="1369"/>
      <c r="F13" s="1369"/>
      <c r="G13" s="1369"/>
    </row>
    <row r="14" spans="1:8" x14ac:dyDescent="0.15">
      <c r="A14" s="4"/>
      <c r="B14" s="4" t="s">
        <v>893</v>
      </c>
    </row>
    <row r="15" spans="1:8" x14ac:dyDescent="0.15">
      <c r="A15" s="4"/>
      <c r="B15" s="4"/>
    </row>
    <row r="16" spans="1:8" ht="23.25" customHeight="1" x14ac:dyDescent="0.15">
      <c r="A16" s="300"/>
    </row>
    <row r="17" spans="1:7" ht="21" customHeight="1" x14ac:dyDescent="0.15">
      <c r="A17" s="4"/>
    </row>
    <row r="18" spans="1:7" ht="21.75" customHeight="1" x14ac:dyDescent="0.15">
      <c r="A18" s="68"/>
      <c r="B18" s="48"/>
      <c r="C18" s="800"/>
      <c r="D18" s="800"/>
      <c r="E18" s="800"/>
      <c r="F18" s="800"/>
      <c r="G18" s="800"/>
    </row>
    <row r="19" spans="1:7" ht="110.25" customHeight="1" x14ac:dyDescent="0.15">
      <c r="A19" s="68"/>
      <c r="B19" s="48"/>
      <c r="C19" s="1370"/>
      <c r="D19" s="1370"/>
      <c r="E19" s="1367"/>
      <c r="F19" s="1368"/>
      <c r="G19" s="1368"/>
    </row>
    <row r="20" spans="1:7" ht="110.25" customHeight="1" x14ac:dyDescent="0.15">
      <c r="A20" s="68"/>
      <c r="B20" s="48"/>
      <c r="C20" s="1369"/>
      <c r="D20" s="1368"/>
      <c r="E20" s="1367"/>
      <c r="F20" s="1368"/>
      <c r="G20" s="1368"/>
    </row>
    <row r="21" spans="1:7" ht="42" customHeight="1" x14ac:dyDescent="0.15">
      <c r="A21" s="68"/>
      <c r="B21" s="48"/>
      <c r="C21" s="1369"/>
      <c r="D21" s="1368"/>
      <c r="E21" s="1367"/>
      <c r="F21" s="1368"/>
      <c r="G21" s="1368"/>
    </row>
  </sheetData>
  <mergeCells count="16">
    <mergeCell ref="B4:C4"/>
    <mergeCell ref="B5:C5"/>
    <mergeCell ref="B6:C6"/>
    <mergeCell ref="B7:C7"/>
    <mergeCell ref="E20:G20"/>
    <mergeCell ref="B8:C8"/>
    <mergeCell ref="B9:C9"/>
    <mergeCell ref="B10:C10"/>
    <mergeCell ref="B13:G13"/>
    <mergeCell ref="E21:G21"/>
    <mergeCell ref="C20:D20"/>
    <mergeCell ref="C21:D21"/>
    <mergeCell ref="C18:D18"/>
    <mergeCell ref="E18:G18"/>
    <mergeCell ref="C19:D19"/>
    <mergeCell ref="E19:G19"/>
  </mergeCells>
  <phoneticPr fontId="5"/>
  <pageMargins left="0.64" right="0.56000000000000005" top="0.98399999999999999" bottom="0.98399999999999999" header="0.51200000000000001" footer="0.51200000000000001"/>
  <pageSetup paperSize="9" orientation="portrait" r:id="rId1"/>
  <headerFooter alignWithMargins="0">
    <oddFooter>&amp;C&amp;"ＭＳ 明朝,標準"-24-</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8"/>
  <dimension ref="A1:F48"/>
  <sheetViews>
    <sheetView zoomScaleNormal="100" zoomScaleSheetLayoutView="100" workbookViewId="0">
      <selection activeCell="C17" sqref="C17"/>
    </sheetView>
  </sheetViews>
  <sheetFormatPr defaultColWidth="9" defaultRowHeight="13.5" x14ac:dyDescent="0.15"/>
  <cols>
    <col min="1" max="1" width="6.625" style="463" customWidth="1"/>
    <col min="2" max="2" width="28.125" style="463" customWidth="1"/>
    <col min="3" max="3" width="9" style="463"/>
    <col min="4" max="4" width="6.625" style="463" customWidth="1"/>
    <col min="5" max="5" width="29" style="463" customWidth="1"/>
    <col min="6" max="6" width="9" style="463"/>
    <col min="7" max="7" width="2.125" style="463" customWidth="1"/>
    <col min="8" max="16384" width="9" style="463"/>
  </cols>
  <sheetData>
    <row r="1" spans="1:6" ht="12.95" customHeight="1" x14ac:dyDescent="0.15">
      <c r="A1" s="694" t="s">
        <v>770</v>
      </c>
      <c r="B1" s="1371" t="s">
        <v>309</v>
      </c>
      <c r="C1" s="1371"/>
      <c r="D1" s="1371"/>
      <c r="E1" s="1371"/>
      <c r="F1" s="417"/>
    </row>
    <row r="2" spans="1:6" ht="12.95" customHeight="1" x14ac:dyDescent="0.15">
      <c r="A2" s="1372" t="s">
        <v>310</v>
      </c>
      <c r="B2" s="1374"/>
      <c r="C2" s="416"/>
      <c r="D2" s="1375" t="s">
        <v>787</v>
      </c>
      <c r="E2" s="464" t="s">
        <v>635</v>
      </c>
      <c r="F2" s="1383" t="s">
        <v>296</v>
      </c>
    </row>
    <row r="3" spans="1:6" ht="12.95" customHeight="1" x14ac:dyDescent="0.15">
      <c r="A3" s="217" t="s">
        <v>632</v>
      </c>
      <c r="B3" s="218" t="s">
        <v>311</v>
      </c>
      <c r="C3" s="391" t="s">
        <v>296</v>
      </c>
      <c r="D3" s="1376"/>
      <c r="E3" s="1386" t="s">
        <v>636</v>
      </c>
      <c r="F3" s="1384"/>
    </row>
    <row r="4" spans="1:6" ht="12.95" customHeight="1" x14ac:dyDescent="0.15">
      <c r="A4" s="217" t="s">
        <v>639</v>
      </c>
      <c r="B4" s="218" t="s">
        <v>313</v>
      </c>
      <c r="C4" s="391" t="s">
        <v>296</v>
      </c>
      <c r="D4" s="1377"/>
      <c r="E4" s="1387"/>
      <c r="F4" s="1385"/>
    </row>
    <row r="5" spans="1:6" ht="12.95" customHeight="1" x14ac:dyDescent="0.15">
      <c r="A5" s="217" t="s">
        <v>640</v>
      </c>
      <c r="B5" s="218" t="s">
        <v>314</v>
      </c>
      <c r="C5" s="391" t="s">
        <v>296</v>
      </c>
      <c r="D5" s="1375" t="s">
        <v>788</v>
      </c>
      <c r="E5" s="464" t="s">
        <v>637</v>
      </c>
      <c r="F5" s="1383" t="s">
        <v>296</v>
      </c>
    </row>
    <row r="6" spans="1:6" ht="12.95" customHeight="1" x14ac:dyDescent="0.15">
      <c r="A6" s="217" t="s">
        <v>641</v>
      </c>
      <c r="B6" s="218" t="s">
        <v>315</v>
      </c>
      <c r="C6" s="391" t="s">
        <v>296</v>
      </c>
      <c r="D6" s="1388"/>
      <c r="E6" s="1386" t="s">
        <v>638</v>
      </c>
      <c r="F6" s="1391"/>
    </row>
    <row r="7" spans="1:6" ht="12.95" customHeight="1" x14ac:dyDescent="0.15">
      <c r="A7" s="217" t="s">
        <v>316</v>
      </c>
      <c r="B7" s="218" t="s">
        <v>317</v>
      </c>
      <c r="C7" s="391" t="s">
        <v>296</v>
      </c>
      <c r="D7" s="1389"/>
      <c r="E7" s="1390"/>
      <c r="F7" s="1392"/>
    </row>
    <row r="8" spans="1:6" ht="12.95" customHeight="1" x14ac:dyDescent="0.15">
      <c r="A8" s="217" t="s">
        <v>318</v>
      </c>
      <c r="B8" s="541" t="str">
        <f>CONCATENATE("入所者の状況(令和",入力画面!C2,"年度)")</f>
        <v>入所者の状況(令和6年度)</v>
      </c>
      <c r="C8" s="391" t="s">
        <v>296</v>
      </c>
      <c r="D8" s="578" t="s">
        <v>754</v>
      </c>
      <c r="E8" s="548"/>
      <c r="F8" s="219"/>
    </row>
    <row r="9" spans="1:6" ht="12.95" customHeight="1" x14ac:dyDescent="0.15">
      <c r="A9" s="217" t="s">
        <v>642</v>
      </c>
      <c r="B9" s="218" t="s">
        <v>319</v>
      </c>
      <c r="C9" s="391" t="s">
        <v>296</v>
      </c>
      <c r="D9" s="217" t="s">
        <v>632</v>
      </c>
      <c r="E9" s="218" t="s">
        <v>745</v>
      </c>
      <c r="F9" s="392" t="s">
        <v>296</v>
      </c>
    </row>
    <row r="10" spans="1:6" ht="12.95" customHeight="1" x14ac:dyDescent="0.15">
      <c r="A10" s="217" t="s">
        <v>643</v>
      </c>
      <c r="B10" s="218" t="s">
        <v>680</v>
      </c>
      <c r="C10" s="391" t="s">
        <v>296</v>
      </c>
      <c r="D10" s="695" t="s">
        <v>639</v>
      </c>
      <c r="E10" s="697" t="s">
        <v>354</v>
      </c>
      <c r="F10" s="392" t="s">
        <v>296</v>
      </c>
    </row>
    <row r="11" spans="1:6" ht="12.95" customHeight="1" x14ac:dyDescent="0.15">
      <c r="A11" s="217" t="s">
        <v>623</v>
      </c>
      <c r="B11" s="218" t="s">
        <v>661</v>
      </c>
      <c r="C11" s="391" t="s">
        <v>296</v>
      </c>
      <c r="D11" s="217" t="s">
        <v>736</v>
      </c>
      <c r="E11" s="696" t="s">
        <v>746</v>
      </c>
      <c r="F11" s="392" t="s">
        <v>296</v>
      </c>
    </row>
    <row r="12" spans="1:6" ht="12.95" customHeight="1" x14ac:dyDescent="0.15">
      <c r="A12" s="217" t="s">
        <v>624</v>
      </c>
      <c r="B12" s="218" t="s">
        <v>320</v>
      </c>
      <c r="C12" s="391" t="s">
        <v>296</v>
      </c>
      <c r="D12" s="553" t="s">
        <v>641</v>
      </c>
      <c r="E12" s="464" t="s">
        <v>356</v>
      </c>
      <c r="F12" s="701" t="s">
        <v>296</v>
      </c>
    </row>
    <row r="13" spans="1:6" ht="12.95" customHeight="1" x14ac:dyDescent="0.15">
      <c r="A13" s="217" t="s">
        <v>625</v>
      </c>
      <c r="B13" s="218" t="s">
        <v>321</v>
      </c>
      <c r="C13" s="391" t="s">
        <v>296</v>
      </c>
      <c r="D13" s="552" t="s">
        <v>734</v>
      </c>
      <c r="E13" s="698" t="s">
        <v>735</v>
      </c>
      <c r="F13" s="549" t="s">
        <v>735</v>
      </c>
    </row>
    <row r="14" spans="1:6" ht="12.95" customHeight="1" x14ac:dyDescent="0.15">
      <c r="A14" s="217" t="s">
        <v>626</v>
      </c>
      <c r="B14" s="218" t="s">
        <v>322</v>
      </c>
      <c r="C14" s="391" t="s">
        <v>296</v>
      </c>
      <c r="D14" s="552" t="s">
        <v>734</v>
      </c>
      <c r="E14" s="551" t="s">
        <v>735</v>
      </c>
      <c r="F14" s="549" t="s">
        <v>735</v>
      </c>
    </row>
    <row r="15" spans="1:6" ht="12.95" customHeight="1" x14ac:dyDescent="0.15">
      <c r="A15" s="217" t="s">
        <v>627</v>
      </c>
      <c r="B15" s="218" t="s">
        <v>904</v>
      </c>
      <c r="C15" s="391" t="s">
        <v>296</v>
      </c>
      <c r="D15" s="552" t="s">
        <v>734</v>
      </c>
      <c r="E15" s="551" t="s">
        <v>735</v>
      </c>
      <c r="F15" s="549" t="s">
        <v>735</v>
      </c>
    </row>
    <row r="16" spans="1:6" ht="12.95" customHeight="1" x14ac:dyDescent="0.15">
      <c r="A16" s="217" t="s">
        <v>628</v>
      </c>
      <c r="B16" s="218" t="s">
        <v>323</v>
      </c>
      <c r="C16" s="391" t="s">
        <v>296</v>
      </c>
      <c r="D16" s="552" t="s">
        <v>734</v>
      </c>
      <c r="E16" s="551" t="s">
        <v>735</v>
      </c>
      <c r="F16" s="549" t="s">
        <v>735</v>
      </c>
    </row>
    <row r="17" spans="1:6" ht="12.95" customHeight="1" x14ac:dyDescent="0.15">
      <c r="A17" s="217" t="s">
        <v>629</v>
      </c>
      <c r="B17" s="464" t="s">
        <v>631</v>
      </c>
      <c r="C17" s="391" t="s">
        <v>296</v>
      </c>
      <c r="D17" s="552" t="s">
        <v>734</v>
      </c>
      <c r="E17" s="551" t="s">
        <v>735</v>
      </c>
      <c r="F17" s="549" t="s">
        <v>735</v>
      </c>
    </row>
    <row r="18" spans="1:6" ht="12.95" customHeight="1" x14ac:dyDescent="0.15">
      <c r="A18" s="1372" t="s">
        <v>898</v>
      </c>
      <c r="B18" s="1373"/>
      <c r="C18" s="390"/>
      <c r="D18" s="552" t="s">
        <v>734</v>
      </c>
      <c r="E18" s="551" t="s">
        <v>735</v>
      </c>
      <c r="F18" s="549" t="s">
        <v>735</v>
      </c>
    </row>
    <row r="19" spans="1:6" ht="12.95" customHeight="1" x14ac:dyDescent="0.15">
      <c r="A19" s="217" t="s">
        <v>632</v>
      </c>
      <c r="B19" s="218" t="s">
        <v>329</v>
      </c>
      <c r="C19" s="391" t="s">
        <v>296</v>
      </c>
      <c r="D19" s="552" t="s">
        <v>734</v>
      </c>
      <c r="E19" s="551" t="s">
        <v>735</v>
      </c>
      <c r="F19" s="549" t="s">
        <v>735</v>
      </c>
    </row>
    <row r="20" spans="1:6" ht="12.95" customHeight="1" x14ac:dyDescent="0.15">
      <c r="A20" s="217" t="s">
        <v>639</v>
      </c>
      <c r="B20" s="218" t="s">
        <v>905</v>
      </c>
      <c r="C20" s="391" t="s">
        <v>296</v>
      </c>
      <c r="D20" s="552" t="s">
        <v>734</v>
      </c>
      <c r="E20" s="551" t="s">
        <v>735</v>
      </c>
      <c r="F20" s="549" t="s">
        <v>735</v>
      </c>
    </row>
    <row r="21" spans="1:6" ht="12.95" customHeight="1" x14ac:dyDescent="0.15">
      <c r="A21" s="217" t="s">
        <v>640</v>
      </c>
      <c r="B21" s="218" t="s">
        <v>906</v>
      </c>
      <c r="C21" s="391" t="s">
        <v>296</v>
      </c>
      <c r="D21" s="552" t="s">
        <v>734</v>
      </c>
      <c r="E21" s="551" t="s">
        <v>735</v>
      </c>
      <c r="F21" s="549" t="s">
        <v>735</v>
      </c>
    </row>
    <row r="22" spans="1:6" ht="12.95" customHeight="1" x14ac:dyDescent="0.15">
      <c r="A22" s="217" t="s">
        <v>641</v>
      </c>
      <c r="B22" s="218" t="s">
        <v>341</v>
      </c>
      <c r="C22" s="391" t="s">
        <v>296</v>
      </c>
      <c r="D22" s="552" t="s">
        <v>734</v>
      </c>
      <c r="E22" s="551" t="s">
        <v>735</v>
      </c>
      <c r="F22" s="549" t="s">
        <v>735</v>
      </c>
    </row>
    <row r="23" spans="1:6" ht="12.95" customHeight="1" x14ac:dyDescent="0.15">
      <c r="A23" s="217" t="s">
        <v>316</v>
      </c>
      <c r="B23" s="218" t="s">
        <v>343</v>
      </c>
      <c r="C23" s="391" t="s">
        <v>296</v>
      </c>
      <c r="D23" s="552" t="s">
        <v>734</v>
      </c>
      <c r="E23" s="551" t="s">
        <v>735</v>
      </c>
      <c r="F23" s="549" t="s">
        <v>735</v>
      </c>
    </row>
    <row r="24" spans="1:6" ht="12.95" customHeight="1" x14ac:dyDescent="0.15">
      <c r="A24" s="217" t="s">
        <v>318</v>
      </c>
      <c r="B24" s="218" t="s">
        <v>344</v>
      </c>
      <c r="C24" s="391" t="s">
        <v>296</v>
      </c>
      <c r="D24" s="552" t="s">
        <v>734</v>
      </c>
      <c r="E24" s="551" t="s">
        <v>735</v>
      </c>
      <c r="F24" s="549" t="s">
        <v>735</v>
      </c>
    </row>
    <row r="25" spans="1:6" ht="12.95" customHeight="1" x14ac:dyDescent="0.15">
      <c r="A25" s="217" t="s">
        <v>642</v>
      </c>
      <c r="B25" s="218" t="s">
        <v>345</v>
      </c>
      <c r="C25" s="391" t="s">
        <v>296</v>
      </c>
      <c r="D25" s="552" t="s">
        <v>734</v>
      </c>
      <c r="E25" s="551" t="s">
        <v>735</v>
      </c>
      <c r="F25" s="549" t="s">
        <v>735</v>
      </c>
    </row>
    <row r="26" spans="1:6" ht="12.95" customHeight="1" x14ac:dyDescent="0.15">
      <c r="A26" s="217" t="s">
        <v>902</v>
      </c>
      <c r="B26" s="218" t="s">
        <v>907</v>
      </c>
      <c r="C26" s="391" t="s">
        <v>296</v>
      </c>
      <c r="D26" s="552"/>
      <c r="E26" s="551"/>
      <c r="F26" s="549"/>
    </row>
    <row r="27" spans="1:6" ht="12.95" customHeight="1" x14ac:dyDescent="0.15">
      <c r="A27" s="217" t="s">
        <v>903</v>
      </c>
      <c r="B27" s="218" t="s">
        <v>901</v>
      </c>
      <c r="C27" s="391" t="s">
        <v>296</v>
      </c>
      <c r="D27" s="552"/>
      <c r="E27" s="551"/>
      <c r="F27" s="549"/>
    </row>
    <row r="28" spans="1:6" ht="12.95" customHeight="1" x14ac:dyDescent="0.15">
      <c r="A28" s="547" t="s">
        <v>753</v>
      </c>
      <c r="B28" s="548"/>
      <c r="C28" s="550"/>
      <c r="D28" s="552" t="s">
        <v>734</v>
      </c>
      <c r="E28" s="551" t="s">
        <v>735</v>
      </c>
      <c r="F28" s="549" t="s">
        <v>735</v>
      </c>
    </row>
    <row r="29" spans="1:6" ht="12.95" customHeight="1" x14ac:dyDescent="0.15">
      <c r="A29" s="217" t="s">
        <v>632</v>
      </c>
      <c r="B29" s="218" t="s">
        <v>326</v>
      </c>
      <c r="C29" s="391" t="s">
        <v>296</v>
      </c>
      <c r="D29" s="552" t="s">
        <v>734</v>
      </c>
      <c r="E29" s="551" t="s">
        <v>735</v>
      </c>
      <c r="F29" s="549" t="s">
        <v>735</v>
      </c>
    </row>
    <row r="30" spans="1:6" ht="12.95" customHeight="1" x14ac:dyDescent="0.15">
      <c r="A30" s="217" t="s">
        <v>639</v>
      </c>
      <c r="B30" s="218" t="s">
        <v>327</v>
      </c>
      <c r="C30" s="391" t="s">
        <v>296</v>
      </c>
      <c r="D30" s="552" t="s">
        <v>734</v>
      </c>
      <c r="E30" s="551" t="s">
        <v>735</v>
      </c>
      <c r="F30" s="549" t="s">
        <v>735</v>
      </c>
    </row>
    <row r="31" spans="1:6" ht="12.95" customHeight="1" x14ac:dyDescent="0.15">
      <c r="A31" s="217" t="s">
        <v>640</v>
      </c>
      <c r="B31" s="218" t="s">
        <v>328</v>
      </c>
      <c r="C31" s="391" t="s">
        <v>296</v>
      </c>
      <c r="D31" s="552" t="s">
        <v>734</v>
      </c>
      <c r="E31" s="551" t="s">
        <v>735</v>
      </c>
      <c r="F31" s="549" t="s">
        <v>735</v>
      </c>
    </row>
    <row r="32" spans="1:6" ht="12.95" customHeight="1" x14ac:dyDescent="0.15">
      <c r="A32" s="217" t="s">
        <v>641</v>
      </c>
      <c r="B32" s="218" t="s">
        <v>330</v>
      </c>
      <c r="C32" s="391" t="s">
        <v>296</v>
      </c>
      <c r="D32" s="552" t="s">
        <v>734</v>
      </c>
      <c r="E32" s="551" t="s">
        <v>735</v>
      </c>
      <c r="F32" s="549" t="s">
        <v>735</v>
      </c>
    </row>
    <row r="33" spans="1:6" ht="12.95" customHeight="1" x14ac:dyDescent="0.15">
      <c r="A33" s="217" t="s">
        <v>316</v>
      </c>
      <c r="B33" s="218" t="s">
        <v>339</v>
      </c>
      <c r="C33" s="391" t="s">
        <v>296</v>
      </c>
      <c r="D33" s="552" t="s">
        <v>734</v>
      </c>
      <c r="E33" s="551" t="s">
        <v>735</v>
      </c>
      <c r="F33" s="549" t="s">
        <v>735</v>
      </c>
    </row>
    <row r="34" spans="1:6" ht="12.95" customHeight="1" x14ac:dyDescent="0.15">
      <c r="A34" s="217" t="s">
        <v>318</v>
      </c>
      <c r="B34" s="218" t="s">
        <v>340</v>
      </c>
      <c r="C34" s="391" t="s">
        <v>296</v>
      </c>
      <c r="D34" s="552" t="s">
        <v>734</v>
      </c>
      <c r="E34" s="551" t="s">
        <v>735</v>
      </c>
      <c r="F34" s="549" t="s">
        <v>735</v>
      </c>
    </row>
    <row r="35" spans="1:6" ht="12.95" customHeight="1" x14ac:dyDescent="0.15">
      <c r="A35" s="217" t="s">
        <v>642</v>
      </c>
      <c r="B35" s="218" t="s">
        <v>342</v>
      </c>
      <c r="C35" s="391" t="s">
        <v>296</v>
      </c>
      <c r="D35" s="552" t="s">
        <v>734</v>
      </c>
      <c r="E35" s="551" t="s">
        <v>735</v>
      </c>
      <c r="F35" s="549" t="s">
        <v>735</v>
      </c>
    </row>
    <row r="36" spans="1:6" ht="12.95" customHeight="1" x14ac:dyDescent="0.15">
      <c r="A36" s="217" t="s">
        <v>643</v>
      </c>
      <c r="B36" s="218" t="s">
        <v>662</v>
      </c>
      <c r="C36" s="391" t="s">
        <v>296</v>
      </c>
      <c r="D36" s="552" t="s">
        <v>734</v>
      </c>
      <c r="E36" s="551" t="s">
        <v>735</v>
      </c>
      <c r="F36" s="549" t="s">
        <v>735</v>
      </c>
    </row>
    <row r="37" spans="1:6" ht="12.95" customHeight="1" x14ac:dyDescent="0.15">
      <c r="A37" s="217" t="s">
        <v>623</v>
      </c>
      <c r="B37" s="218" t="s">
        <v>346</v>
      </c>
      <c r="C37" s="391" t="s">
        <v>296</v>
      </c>
      <c r="D37" s="552" t="s">
        <v>734</v>
      </c>
      <c r="E37" s="551" t="s">
        <v>735</v>
      </c>
      <c r="F37" s="549" t="s">
        <v>735</v>
      </c>
    </row>
    <row r="38" spans="1:6" ht="12.95" customHeight="1" x14ac:dyDescent="0.15">
      <c r="A38" s="217" t="s">
        <v>624</v>
      </c>
      <c r="B38" s="218" t="s">
        <v>349</v>
      </c>
      <c r="C38" s="391" t="s">
        <v>296</v>
      </c>
      <c r="D38" s="552" t="s">
        <v>734</v>
      </c>
      <c r="E38" s="551" t="s">
        <v>735</v>
      </c>
      <c r="F38" s="549" t="s">
        <v>735</v>
      </c>
    </row>
    <row r="39" spans="1:6" ht="12.95" customHeight="1" x14ac:dyDescent="0.15">
      <c r="A39" s="217" t="s">
        <v>625</v>
      </c>
      <c r="B39" s="218" t="s">
        <v>350</v>
      </c>
      <c r="C39" s="391" t="s">
        <v>296</v>
      </c>
      <c r="D39" s="552" t="s">
        <v>734</v>
      </c>
      <c r="E39" s="551" t="s">
        <v>735</v>
      </c>
      <c r="F39" s="549" t="s">
        <v>735</v>
      </c>
    </row>
    <row r="40" spans="1:6" ht="12.95" customHeight="1" x14ac:dyDescent="0.15">
      <c r="A40" s="217" t="s">
        <v>626</v>
      </c>
      <c r="B40" s="218" t="s">
        <v>351</v>
      </c>
      <c r="C40" s="391" t="s">
        <v>296</v>
      </c>
      <c r="D40" s="552" t="s">
        <v>734</v>
      </c>
      <c r="E40" s="551" t="s">
        <v>735</v>
      </c>
      <c r="F40" s="549" t="s">
        <v>735</v>
      </c>
    </row>
    <row r="41" spans="1:6" ht="12.95" customHeight="1" x14ac:dyDescent="0.15">
      <c r="A41" s="217" t="s">
        <v>627</v>
      </c>
      <c r="B41" s="218" t="s">
        <v>352</v>
      </c>
      <c r="C41" s="391" t="s">
        <v>296</v>
      </c>
      <c r="D41" s="552" t="s">
        <v>734</v>
      </c>
      <c r="E41" s="551" t="s">
        <v>735</v>
      </c>
      <c r="F41" s="549" t="s">
        <v>735</v>
      </c>
    </row>
    <row r="42" spans="1:6" ht="12.95" customHeight="1" x14ac:dyDescent="0.15">
      <c r="A42" s="217" t="s">
        <v>628</v>
      </c>
      <c r="B42" s="218" t="s">
        <v>908</v>
      </c>
      <c r="C42" s="391" t="s">
        <v>296</v>
      </c>
      <c r="D42" s="552" t="s">
        <v>734</v>
      </c>
      <c r="E42" s="551" t="s">
        <v>735</v>
      </c>
      <c r="F42" s="549" t="s">
        <v>735</v>
      </c>
    </row>
    <row r="43" spans="1:6" ht="12.95" customHeight="1" x14ac:dyDescent="0.15">
      <c r="A43" s="217" t="s">
        <v>629</v>
      </c>
      <c r="B43" s="218" t="s">
        <v>353</v>
      </c>
      <c r="C43" s="391" t="s">
        <v>296</v>
      </c>
      <c r="D43" s="552" t="s">
        <v>734</v>
      </c>
      <c r="E43" s="551" t="s">
        <v>735</v>
      </c>
      <c r="F43" s="549" t="s">
        <v>735</v>
      </c>
    </row>
    <row r="44" spans="1:6" ht="12.95" customHeight="1" x14ac:dyDescent="0.15">
      <c r="A44" s="1375" t="s">
        <v>630</v>
      </c>
      <c r="B44" s="465" t="s">
        <v>633</v>
      </c>
      <c r="C44" s="1378" t="s">
        <v>296</v>
      </c>
      <c r="D44" s="552" t="s">
        <v>380</v>
      </c>
      <c r="E44" s="551" t="s">
        <v>732</v>
      </c>
      <c r="F44" s="549" t="s">
        <v>380</v>
      </c>
    </row>
    <row r="45" spans="1:6" ht="12.95" customHeight="1" x14ac:dyDescent="0.15">
      <c r="A45" s="1376"/>
      <c r="B45" s="1381" t="s">
        <v>634</v>
      </c>
      <c r="C45" s="1379"/>
      <c r="D45" s="552" t="s">
        <v>732</v>
      </c>
      <c r="E45" s="551" t="s">
        <v>737</v>
      </c>
      <c r="F45" s="549" t="s">
        <v>738</v>
      </c>
    </row>
    <row r="46" spans="1:6" ht="31.15" customHeight="1" x14ac:dyDescent="0.15">
      <c r="A46" s="1377"/>
      <c r="B46" s="1382"/>
      <c r="C46" s="1380"/>
      <c r="D46" s="552" t="s">
        <v>380</v>
      </c>
      <c r="E46" s="551" t="s">
        <v>380</v>
      </c>
      <c r="F46" s="549" t="s">
        <v>733</v>
      </c>
    </row>
    <row r="47" spans="1:6" x14ac:dyDescent="0.15">
      <c r="A47" s="414" t="s">
        <v>355</v>
      </c>
      <c r="B47" s="415"/>
      <c r="C47" s="415"/>
      <c r="D47" s="415"/>
      <c r="E47" s="415"/>
    </row>
    <row r="48" spans="1:6" x14ac:dyDescent="0.15">
      <c r="B48" s="463" t="s">
        <v>681</v>
      </c>
    </row>
  </sheetData>
  <mergeCells count="12">
    <mergeCell ref="F2:F4"/>
    <mergeCell ref="E3:E4"/>
    <mergeCell ref="D5:D7"/>
    <mergeCell ref="E6:E7"/>
    <mergeCell ref="F5:F7"/>
    <mergeCell ref="B1:E1"/>
    <mergeCell ref="A18:B18"/>
    <mergeCell ref="A2:B2"/>
    <mergeCell ref="A44:A46"/>
    <mergeCell ref="C44:C46"/>
    <mergeCell ref="B45:B46"/>
    <mergeCell ref="D2:D4"/>
  </mergeCells>
  <phoneticPr fontId="5"/>
  <pageMargins left="0.82677165354330717" right="0.19685039370078741" top="0.98425196850393704" bottom="0.98425196850393704" header="0.51181102362204722" footer="0.51181102362204722"/>
  <pageSetup paperSize="9" scale="96" orientation="portrait" r:id="rId1"/>
  <headerFooter alignWithMargins="0">
    <oddFooter xml:space="preserve">&amp;C&amp;"ＭＳ 明朝,標準"-25-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3"/>
  <dimension ref="A1:K29"/>
  <sheetViews>
    <sheetView view="pageLayout" zoomScaleNormal="100" zoomScaleSheetLayoutView="100" workbookViewId="0">
      <selection activeCell="C17" sqref="C17"/>
    </sheetView>
  </sheetViews>
  <sheetFormatPr defaultColWidth="9" defaultRowHeight="13.5" x14ac:dyDescent="0.15"/>
  <cols>
    <col min="1" max="2" width="2.625" style="467" customWidth="1"/>
    <col min="3" max="3" width="15.5" style="467" customWidth="1"/>
    <col min="4" max="4" width="8.625" style="467" customWidth="1"/>
    <col min="5" max="5" width="3.25" style="467" customWidth="1"/>
    <col min="6" max="6" width="5.25" style="467" customWidth="1"/>
    <col min="7" max="7" width="2.75" style="467" customWidth="1"/>
    <col min="8" max="8" width="8.875" style="467" customWidth="1"/>
    <col min="9" max="9" width="23.25" style="467" customWidth="1"/>
    <col min="10" max="10" width="21.5" style="467" customWidth="1"/>
    <col min="11" max="11" width="10.5" style="467" customWidth="1"/>
    <col min="12" max="12" width="10.25" style="467" customWidth="1"/>
    <col min="13" max="13" width="6.125" style="467" customWidth="1"/>
    <col min="14" max="14" width="5.25" style="467" customWidth="1"/>
    <col min="15" max="15" width="8.75" style="467" customWidth="1"/>
    <col min="16" max="16384" width="9" style="467"/>
  </cols>
  <sheetData>
    <row r="1" spans="2:10" ht="20.100000000000001" customHeight="1" x14ac:dyDescent="0.15">
      <c r="B1" s="699" t="str">
        <f>CONCATENATE("１４　令和",入力画面!C3,"年度の実地監査・書面監査による指摘事項（文書・口頭）の改善状況")</f>
        <v>１４　令和5年度の実地監査・書面監査による指摘事項（文書・口頭）の改善状況</v>
      </c>
      <c r="C1" s="466"/>
      <c r="D1" s="466"/>
      <c r="E1" s="466"/>
      <c r="F1" s="466"/>
      <c r="G1" s="466"/>
      <c r="H1" s="466"/>
      <c r="I1" s="466"/>
    </row>
    <row r="2" spans="2:10" ht="9" customHeight="1" x14ac:dyDescent="0.15">
      <c r="B2" s="286"/>
      <c r="C2" s="466"/>
      <c r="D2" s="466"/>
      <c r="E2" s="466"/>
      <c r="F2" s="466"/>
      <c r="G2" s="466"/>
      <c r="H2" s="466"/>
      <c r="I2" s="466"/>
    </row>
    <row r="3" spans="2:10" ht="30" customHeight="1" x14ac:dyDescent="0.15">
      <c r="B3" s="287" t="s">
        <v>476</v>
      </c>
      <c r="C3" s="1399" t="s">
        <v>477</v>
      </c>
      <c r="D3" s="1400"/>
      <c r="E3" s="1400"/>
      <c r="F3" s="1400"/>
      <c r="G3" s="1401"/>
      <c r="H3" s="393" t="s">
        <v>889</v>
      </c>
      <c r="I3" s="1404" t="s">
        <v>478</v>
      </c>
      <c r="J3" s="1405"/>
    </row>
    <row r="4" spans="2:10" ht="20.100000000000001" customHeight="1" x14ac:dyDescent="0.15">
      <c r="B4" s="1406" t="s">
        <v>663</v>
      </c>
      <c r="C4" s="1413"/>
      <c r="D4" s="1414"/>
      <c r="E4" s="1414"/>
      <c r="F4" s="1414"/>
      <c r="G4" s="1415"/>
      <c r="H4" s="468"/>
      <c r="I4" s="1416"/>
      <c r="J4" s="1417"/>
    </row>
    <row r="5" spans="2:10" ht="20.100000000000001" customHeight="1" x14ac:dyDescent="0.15">
      <c r="B5" s="1407"/>
      <c r="C5" s="1393"/>
      <c r="D5" s="1394"/>
      <c r="E5" s="1394"/>
      <c r="F5" s="1394"/>
      <c r="G5" s="1395"/>
      <c r="H5" s="468"/>
      <c r="I5" s="1418"/>
      <c r="J5" s="1419"/>
    </row>
    <row r="6" spans="2:10" ht="27" customHeight="1" x14ac:dyDescent="0.15">
      <c r="B6" s="1407"/>
      <c r="C6" s="1393"/>
      <c r="D6" s="1394"/>
      <c r="E6" s="1394"/>
      <c r="F6" s="1394"/>
      <c r="G6" s="1395"/>
      <c r="H6" s="468"/>
      <c r="I6" s="1418"/>
      <c r="J6" s="1419"/>
    </row>
    <row r="7" spans="2:10" ht="20.100000000000001" customHeight="1" x14ac:dyDescent="0.15">
      <c r="B7" s="1407"/>
      <c r="C7" s="1393"/>
      <c r="D7" s="1394"/>
      <c r="E7" s="1394"/>
      <c r="F7" s="1394"/>
      <c r="G7" s="1395"/>
      <c r="H7" s="469" t="s">
        <v>297</v>
      </c>
      <c r="I7" s="1418"/>
      <c r="J7" s="1419"/>
    </row>
    <row r="8" spans="2:10" ht="20.100000000000001" customHeight="1" x14ac:dyDescent="0.15">
      <c r="B8" s="1407"/>
      <c r="C8" s="1393"/>
      <c r="D8" s="1394"/>
      <c r="E8" s="1394"/>
      <c r="F8" s="1394"/>
      <c r="G8" s="1395"/>
      <c r="H8" s="469"/>
      <c r="I8" s="1418"/>
      <c r="J8" s="1419"/>
    </row>
    <row r="9" spans="2:10" ht="195.75" customHeight="1" x14ac:dyDescent="0.15">
      <c r="B9" s="1408"/>
      <c r="C9" s="1396"/>
      <c r="D9" s="1397"/>
      <c r="E9" s="1397"/>
      <c r="F9" s="1397"/>
      <c r="G9" s="1398"/>
      <c r="H9" s="470" t="s">
        <v>298</v>
      </c>
      <c r="I9" s="1420"/>
      <c r="J9" s="1421"/>
    </row>
    <row r="10" spans="2:10" ht="24" customHeight="1" x14ac:dyDescent="0.15">
      <c r="B10" s="1409" t="s">
        <v>664</v>
      </c>
      <c r="C10" s="1410" t="s">
        <v>613</v>
      </c>
      <c r="D10" s="1411"/>
      <c r="E10" s="1411"/>
      <c r="F10" s="1411"/>
      <c r="G10" s="1412"/>
      <c r="H10" s="471"/>
      <c r="I10" s="1422"/>
      <c r="J10" s="1423"/>
    </row>
    <row r="11" spans="2:10" ht="20.100000000000001" customHeight="1" x14ac:dyDescent="0.15">
      <c r="B11" s="1407"/>
      <c r="C11" s="1393"/>
      <c r="D11" s="1394"/>
      <c r="E11" s="1394"/>
      <c r="F11" s="1394"/>
      <c r="G11" s="1395"/>
      <c r="H11" s="468"/>
      <c r="I11" s="1418"/>
      <c r="J11" s="1419"/>
    </row>
    <row r="12" spans="2:10" ht="18.75" customHeight="1" x14ac:dyDescent="0.15">
      <c r="B12" s="1407"/>
      <c r="C12" s="1393"/>
      <c r="D12" s="1394"/>
      <c r="E12" s="1394"/>
      <c r="F12" s="1394"/>
      <c r="G12" s="1395"/>
      <c r="H12" s="468"/>
      <c r="I12" s="1418"/>
      <c r="J12" s="1419"/>
    </row>
    <row r="13" spans="2:10" ht="24" customHeight="1" x14ac:dyDescent="0.15">
      <c r="B13" s="1407"/>
      <c r="C13" s="1393"/>
      <c r="D13" s="1394"/>
      <c r="E13" s="1394"/>
      <c r="F13" s="1394"/>
      <c r="G13" s="1395"/>
      <c r="H13" s="468"/>
      <c r="I13" s="1418"/>
      <c r="J13" s="1419"/>
    </row>
    <row r="14" spans="2:10" ht="267.75" customHeight="1" x14ac:dyDescent="0.15">
      <c r="B14" s="1408"/>
      <c r="C14" s="1396"/>
      <c r="D14" s="1397"/>
      <c r="E14" s="1397"/>
      <c r="F14" s="1397"/>
      <c r="G14" s="1398"/>
      <c r="H14" s="472" t="s">
        <v>299</v>
      </c>
      <c r="I14" s="1420"/>
      <c r="J14" s="1421"/>
    </row>
    <row r="15" spans="2:10" ht="30" customHeight="1" x14ac:dyDescent="0.15">
      <c r="B15" s="288"/>
      <c r="C15" s="1402" t="str">
        <f>CONCATENATE("※令和",入力画面!C3,"年度の指導監査において、文書指摘・口頭指導のあった場合は、該当する指摘に対する是正状況を記入してください。")</f>
        <v>※令和5年度の指導監査において、文書指摘・口頭指導のあった場合は、該当する指摘に対する是正状況を記入してください。</v>
      </c>
      <c r="D15" s="1403"/>
      <c r="E15" s="1403"/>
      <c r="F15" s="1403"/>
      <c r="G15" s="1403"/>
      <c r="H15" s="1403"/>
      <c r="I15" s="1403"/>
      <c r="J15" s="1403"/>
    </row>
    <row r="16" spans="2:10" ht="10.5" customHeight="1" x14ac:dyDescent="0.15">
      <c r="B16" s="286"/>
      <c r="C16" s="466"/>
      <c r="D16" s="466"/>
      <c r="E16" s="466"/>
      <c r="F16" s="466"/>
      <c r="G16" s="466"/>
      <c r="H16" s="466"/>
      <c r="I16" s="466"/>
    </row>
    <row r="17" spans="1:11" s="289" customFormat="1" ht="3" customHeight="1" x14ac:dyDescent="0.15">
      <c r="B17" s="290"/>
      <c r="C17" s="291"/>
      <c r="D17" s="291"/>
    </row>
    <row r="18" spans="1:11" s="294" customFormat="1" x14ac:dyDescent="0.15">
      <c r="A18" s="292"/>
      <c r="B18" s="293"/>
      <c r="C18" s="293"/>
      <c r="D18" s="293"/>
    </row>
    <row r="19" spans="1:11" s="294" customFormat="1" ht="84.75" customHeight="1" x14ac:dyDescent="0.15">
      <c r="J19" s="289"/>
      <c r="K19" s="289"/>
    </row>
    <row r="20" spans="1:11" s="294" customFormat="1" x14ac:dyDescent="0.15">
      <c r="B20" s="292"/>
      <c r="C20" s="293"/>
      <c r="D20" s="291"/>
      <c r="E20" s="291"/>
      <c r="F20" s="291"/>
      <c r="J20" s="289"/>
      <c r="K20" s="289"/>
    </row>
    <row r="21" spans="1:11" s="289" customFormat="1" x14ac:dyDescent="0.15"/>
    <row r="22" spans="1:11" s="289" customFormat="1" x14ac:dyDescent="0.15"/>
    <row r="23" spans="1:11" s="289" customFormat="1" x14ac:dyDescent="0.15"/>
    <row r="24" spans="1:11" s="289" customFormat="1" x14ac:dyDescent="0.15"/>
    <row r="25" spans="1:11" s="289" customFormat="1" x14ac:dyDescent="0.15"/>
    <row r="26" spans="1:11" s="289" customFormat="1" x14ac:dyDescent="0.15"/>
    <row r="27" spans="1:11" s="289" customFormat="1" x14ac:dyDescent="0.15"/>
    <row r="28" spans="1:11" s="289" customFormat="1" x14ac:dyDescent="0.15"/>
    <row r="29" spans="1:11" s="289" customFormat="1" x14ac:dyDescent="0.15"/>
  </sheetData>
  <mergeCells count="10">
    <mergeCell ref="C11:G14"/>
    <mergeCell ref="C3:G3"/>
    <mergeCell ref="C15:J15"/>
    <mergeCell ref="I3:J3"/>
    <mergeCell ref="B4:B9"/>
    <mergeCell ref="B10:B14"/>
    <mergeCell ref="C10:G10"/>
    <mergeCell ref="C4:G9"/>
    <mergeCell ref="I4:J9"/>
    <mergeCell ref="I10:J14"/>
  </mergeCells>
  <phoneticPr fontId="8"/>
  <pageMargins left="0.3" right="0.2" top="0.98399999999999999" bottom="0.98399999999999999" header="0.51200000000000001" footer="0.51200000000000001"/>
  <pageSetup paperSize="9" scale="97" orientation="portrait" r:id="rId1"/>
  <headerFooter alignWithMargins="0">
    <oddFooter>&amp;C&amp;"ＭＳ Ｐ明朝,標準"-26-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B38"/>
  <sheetViews>
    <sheetView view="pageLayout" topLeftCell="A16" zoomScaleNormal="100" zoomScaleSheetLayoutView="100" workbookViewId="0">
      <selection activeCell="C17" sqref="C17"/>
    </sheetView>
  </sheetViews>
  <sheetFormatPr defaultColWidth="9.5" defaultRowHeight="13.5" x14ac:dyDescent="0.15"/>
  <cols>
    <col min="1" max="1" width="6.125" style="90" customWidth="1"/>
    <col min="2" max="2" width="78.25" style="90" customWidth="1"/>
    <col min="3" max="16384" width="9.5" style="90"/>
  </cols>
  <sheetData>
    <row r="2" spans="2:2" x14ac:dyDescent="0.15">
      <c r="B2" s="214" t="s">
        <v>85</v>
      </c>
    </row>
    <row r="3" spans="2:2" x14ac:dyDescent="0.15">
      <c r="B3" s="222"/>
    </row>
    <row r="4" spans="2:2" ht="14.25" customHeight="1" x14ac:dyDescent="0.15">
      <c r="B4" s="222" t="s">
        <v>86</v>
      </c>
    </row>
    <row r="5" spans="2:2" ht="14.25" customHeight="1" x14ac:dyDescent="0.15">
      <c r="B5" s="222"/>
    </row>
    <row r="6" spans="2:2" ht="14.25" customHeight="1" x14ac:dyDescent="0.15">
      <c r="B6" s="222" t="s">
        <v>778</v>
      </c>
    </row>
    <row r="7" spans="2:2" ht="14.25" customHeight="1" x14ac:dyDescent="0.15">
      <c r="B7" s="222"/>
    </row>
    <row r="8" spans="2:2" ht="14.25" customHeight="1" x14ac:dyDescent="0.15">
      <c r="B8" s="222" t="s">
        <v>220</v>
      </c>
    </row>
    <row r="9" spans="2:2" ht="14.25" customHeight="1" x14ac:dyDescent="0.15">
      <c r="B9" s="222"/>
    </row>
    <row r="10" spans="2:2" ht="14.25" customHeight="1" x14ac:dyDescent="0.15">
      <c r="B10" s="222" t="s">
        <v>728</v>
      </c>
    </row>
    <row r="11" spans="2:2" ht="14.25" customHeight="1" x14ac:dyDescent="0.15">
      <c r="B11" s="222"/>
    </row>
    <row r="12" spans="2:2" ht="14.25" customHeight="1" x14ac:dyDescent="0.15">
      <c r="B12" s="222" t="s">
        <v>739</v>
      </c>
    </row>
    <row r="13" spans="2:2" ht="14.25" customHeight="1" x14ac:dyDescent="0.15">
      <c r="B13" s="222"/>
    </row>
    <row r="14" spans="2:2" ht="14.25" customHeight="1" x14ac:dyDescent="0.15">
      <c r="B14" s="222" t="s">
        <v>740</v>
      </c>
    </row>
    <row r="15" spans="2:2" ht="14.25" customHeight="1" x14ac:dyDescent="0.15">
      <c r="B15" s="222"/>
    </row>
    <row r="16" spans="2:2" ht="14.25" customHeight="1" x14ac:dyDescent="0.15">
      <c r="B16" s="222" t="s">
        <v>779</v>
      </c>
    </row>
    <row r="17" spans="2:2" ht="14.25" customHeight="1" x14ac:dyDescent="0.15">
      <c r="B17" s="222"/>
    </row>
    <row r="18" spans="2:2" ht="14.25" customHeight="1" x14ac:dyDescent="0.15">
      <c r="B18" s="222" t="s">
        <v>780</v>
      </c>
    </row>
    <row r="19" spans="2:2" ht="14.25" customHeight="1" x14ac:dyDescent="0.15">
      <c r="B19" s="222"/>
    </row>
    <row r="20" spans="2:2" ht="14.25" customHeight="1" x14ac:dyDescent="0.15">
      <c r="B20" s="222" t="s">
        <v>781</v>
      </c>
    </row>
    <row r="21" spans="2:2" ht="14.25" customHeight="1" x14ac:dyDescent="0.15">
      <c r="B21" s="222"/>
    </row>
    <row r="22" spans="2:2" ht="14.25" customHeight="1" x14ac:dyDescent="0.15">
      <c r="B22" s="222" t="s">
        <v>782</v>
      </c>
    </row>
    <row r="23" spans="2:2" ht="14.25" customHeight="1" x14ac:dyDescent="0.15">
      <c r="B23" s="222"/>
    </row>
    <row r="24" spans="2:2" ht="14.25" customHeight="1" x14ac:dyDescent="0.15">
      <c r="B24" s="222" t="s">
        <v>783</v>
      </c>
    </row>
    <row r="25" spans="2:2" ht="14.25" customHeight="1" x14ac:dyDescent="0.15">
      <c r="B25" s="222"/>
    </row>
    <row r="26" spans="2:2" ht="14.25" customHeight="1" x14ac:dyDescent="0.15">
      <c r="B26" s="222" t="s">
        <v>784</v>
      </c>
    </row>
    <row r="27" spans="2:2" ht="14.25" customHeight="1" x14ac:dyDescent="0.15">
      <c r="B27" s="222"/>
    </row>
    <row r="28" spans="2:2" ht="14.25" customHeight="1" x14ac:dyDescent="0.15">
      <c r="B28" s="222" t="s">
        <v>785</v>
      </c>
    </row>
    <row r="29" spans="2:2" ht="14.25" customHeight="1" x14ac:dyDescent="0.15">
      <c r="B29" s="222"/>
    </row>
    <row r="30" spans="2:2" ht="14.25" customHeight="1" x14ac:dyDescent="0.15">
      <c r="B30" s="222" t="s">
        <v>786</v>
      </c>
    </row>
    <row r="31" spans="2:2" ht="14.25" customHeight="1" x14ac:dyDescent="0.15">
      <c r="B31" s="222"/>
    </row>
    <row r="32" spans="2:2" ht="31.5" customHeight="1" x14ac:dyDescent="0.15">
      <c r="B32" s="579" t="str">
        <f>CONCATENATE("１４　令和",入力画面!C3,"年度の実地監査・書面監査による指摘事項（文書・口頭）
　　　の改善状況………………………………………………………………　　　２６")</f>
        <v>１４　令和5年度の実地監査・書面監査による指摘事項（文書・口頭）
　　　の改善状況………………………………………………………………　　　２６</v>
      </c>
    </row>
    <row r="33" spans="2:2" ht="14.25" customHeight="1" x14ac:dyDescent="0.15">
      <c r="B33" s="222"/>
    </row>
    <row r="34" spans="2:2" ht="14.25" customHeight="1" x14ac:dyDescent="0.15">
      <c r="B34" s="222"/>
    </row>
    <row r="35" spans="2:2" ht="14.25" customHeight="1" x14ac:dyDescent="0.15">
      <c r="B35" s="222"/>
    </row>
    <row r="36" spans="2:2" ht="14.25" customHeight="1" x14ac:dyDescent="0.15">
      <c r="B36" s="222"/>
    </row>
    <row r="37" spans="2:2" ht="14.25" customHeight="1" x14ac:dyDescent="0.15">
      <c r="B37" s="222"/>
    </row>
    <row r="38" spans="2:2" ht="14.25" customHeight="1" x14ac:dyDescent="0.15">
      <c r="B38" s="222"/>
    </row>
  </sheetData>
  <phoneticPr fontId="5"/>
  <pageMargins left="0.78700000000000003" right="0.78700000000000003" top="0.98399999999999999" bottom="0.98399999999999999" header="0.51200000000000001" footer="0.51200000000000001"/>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
    <pageSetUpPr fitToPage="1"/>
  </sheetPr>
  <dimension ref="B1:D16"/>
  <sheetViews>
    <sheetView zoomScaleNormal="100" zoomScaleSheetLayoutView="130" workbookViewId="0">
      <selection activeCell="C4" sqref="C4"/>
    </sheetView>
  </sheetViews>
  <sheetFormatPr defaultRowHeight="13.5" x14ac:dyDescent="0.15"/>
  <cols>
    <col min="2" max="2" width="16.625" customWidth="1"/>
  </cols>
  <sheetData>
    <row r="1" spans="2:4" ht="16.5" customHeight="1" x14ac:dyDescent="0.15"/>
    <row r="2" spans="2:4" ht="24" customHeight="1" x14ac:dyDescent="0.15">
      <c r="B2" t="s">
        <v>79</v>
      </c>
      <c r="C2" s="560">
        <v>6</v>
      </c>
      <c r="D2" t="s">
        <v>80</v>
      </c>
    </row>
    <row r="3" spans="2:4" ht="20.25" customHeight="1" x14ac:dyDescent="0.15">
      <c r="B3" t="s">
        <v>81</v>
      </c>
      <c r="C3" s="560">
        <v>5</v>
      </c>
      <c r="D3" t="s">
        <v>80</v>
      </c>
    </row>
    <row r="4" spans="2:4" ht="14.25" customHeight="1" x14ac:dyDescent="0.15">
      <c r="B4" t="s">
        <v>82</v>
      </c>
      <c r="C4" s="561" t="s">
        <v>789</v>
      </c>
      <c r="D4" t="s">
        <v>80</v>
      </c>
    </row>
    <row r="5" spans="2:4" ht="21" customHeight="1" x14ac:dyDescent="0.15"/>
    <row r="6" spans="2:4" ht="17.25" customHeight="1" x14ac:dyDescent="0.15">
      <c r="C6" s="562"/>
    </row>
    <row r="7" spans="2:4" ht="12" customHeight="1" x14ac:dyDescent="0.15">
      <c r="B7" s="88"/>
    </row>
    <row r="8" spans="2:4" ht="11.25" customHeight="1" x14ac:dyDescent="0.15">
      <c r="C8" s="88"/>
    </row>
    <row r="9" spans="2:4" ht="21.75" customHeight="1" x14ac:dyDescent="0.15">
      <c r="C9" s="88"/>
    </row>
    <row r="10" spans="2:4" ht="15.75" customHeight="1" x14ac:dyDescent="0.15"/>
    <row r="11" spans="2:4" ht="21.75" customHeight="1" x14ac:dyDescent="0.15"/>
    <row r="12" spans="2:4" ht="27" customHeight="1" x14ac:dyDescent="0.15"/>
    <row r="13" spans="2:4" ht="18" customHeight="1" x14ac:dyDescent="0.15"/>
    <row r="14" spans="2:4" ht="17.25" customHeight="1" x14ac:dyDescent="0.15"/>
    <row r="16" spans="2:4" ht="24" x14ac:dyDescent="0.25">
      <c r="B16" s="328" t="s">
        <v>580</v>
      </c>
      <c r="C16" s="328" t="s">
        <v>581</v>
      </c>
    </row>
  </sheetData>
  <phoneticPr fontId="5"/>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X52"/>
  <sheetViews>
    <sheetView zoomScaleNormal="100" zoomScaleSheetLayoutView="100" workbookViewId="0">
      <selection activeCell="B17" sqref="B17:C17"/>
    </sheetView>
  </sheetViews>
  <sheetFormatPr defaultColWidth="9" defaultRowHeight="11.25" x14ac:dyDescent="0.15"/>
  <cols>
    <col min="1" max="1" width="2.25" style="2" customWidth="1"/>
    <col min="2" max="2" width="3.625" style="2" customWidth="1"/>
    <col min="3" max="3" width="9" style="2"/>
    <col min="4" max="4" width="8.125" style="2" customWidth="1"/>
    <col min="5" max="5" width="7.875" style="2" customWidth="1"/>
    <col min="6" max="6" width="7.5" style="2" customWidth="1"/>
    <col min="7" max="7" width="8.125" style="2" customWidth="1"/>
    <col min="8" max="8" width="8.75" style="2" customWidth="1"/>
    <col min="9" max="9" width="6.875" style="2" customWidth="1"/>
    <col min="10" max="10" width="7.625" style="2" customWidth="1"/>
    <col min="11" max="14" width="6.875" style="2" customWidth="1"/>
    <col min="15" max="16384" width="9" style="2"/>
  </cols>
  <sheetData>
    <row r="1" spans="2:14" ht="18.75" customHeight="1" x14ac:dyDescent="0.15">
      <c r="B1" s="107" t="s">
        <v>124</v>
      </c>
      <c r="C1" s="1"/>
      <c r="D1" s="1"/>
      <c r="E1" s="1"/>
      <c r="F1" s="1"/>
      <c r="G1" s="1"/>
      <c r="H1" s="1"/>
      <c r="I1" s="1"/>
      <c r="J1" s="1"/>
      <c r="K1" s="1"/>
      <c r="L1" s="1"/>
      <c r="M1" s="1"/>
      <c r="N1" s="1"/>
    </row>
    <row r="2" spans="2:14" ht="6" customHeight="1" x14ac:dyDescent="0.15">
      <c r="B2" s="107"/>
      <c r="C2" s="1"/>
      <c r="D2" s="1"/>
      <c r="E2" s="1"/>
      <c r="F2" s="1"/>
      <c r="G2" s="1"/>
      <c r="H2" s="1"/>
      <c r="I2" s="1"/>
      <c r="J2" s="1"/>
      <c r="K2" s="1"/>
      <c r="L2" s="1"/>
      <c r="M2" s="1"/>
      <c r="N2" s="1"/>
    </row>
    <row r="3" spans="2:14" s="509" customFormat="1" ht="14.25" customHeight="1" x14ac:dyDescent="0.15">
      <c r="B3" s="543" t="s">
        <v>703</v>
      </c>
      <c r="C3" s="543"/>
      <c r="D3" s="543"/>
      <c r="E3" s="543"/>
      <c r="F3" s="543"/>
      <c r="G3" s="543"/>
      <c r="H3" s="543"/>
      <c r="I3" s="543"/>
      <c r="J3" s="543"/>
      <c r="K3" s="543"/>
      <c r="L3" s="543"/>
      <c r="M3" s="543"/>
      <c r="N3" s="488"/>
    </row>
    <row r="4" spans="2:14" s="509" customFormat="1" ht="14.25" customHeight="1" x14ac:dyDescent="0.15">
      <c r="B4" s="488"/>
      <c r="C4" s="543" t="s">
        <v>692</v>
      </c>
      <c r="D4" s="543"/>
      <c r="E4" s="543"/>
      <c r="F4" s="543"/>
      <c r="G4" s="543" t="s">
        <v>704</v>
      </c>
      <c r="H4" s="543"/>
      <c r="I4" s="543"/>
      <c r="J4" s="543"/>
      <c r="K4" s="543"/>
      <c r="L4" s="543"/>
      <c r="M4" s="543"/>
      <c r="N4" s="488"/>
    </row>
    <row r="5" spans="2:14" s="509" customFormat="1" ht="6" customHeight="1" x14ac:dyDescent="0.15">
      <c r="B5" s="488"/>
      <c r="C5" s="543"/>
      <c r="D5" s="543"/>
      <c r="E5" s="543"/>
      <c r="F5" s="543"/>
      <c r="G5" s="543"/>
      <c r="H5" s="543"/>
      <c r="I5" s="543"/>
      <c r="J5" s="543"/>
      <c r="K5" s="543"/>
      <c r="L5" s="543"/>
      <c r="M5" s="543"/>
      <c r="N5" s="488"/>
    </row>
    <row r="6" spans="2:14" s="509" customFormat="1" ht="14.25" customHeight="1" x14ac:dyDescent="0.15">
      <c r="B6" s="488"/>
      <c r="C6" s="543" t="s">
        <v>689</v>
      </c>
      <c r="D6" s="543"/>
      <c r="E6" s="543"/>
      <c r="F6" s="543"/>
      <c r="G6" s="543"/>
      <c r="H6" s="543"/>
      <c r="I6" s="543"/>
      <c r="J6" s="543"/>
      <c r="K6" s="543"/>
      <c r="L6" s="543"/>
      <c r="M6" s="543"/>
      <c r="N6" s="488"/>
    </row>
    <row r="7" spans="2:14" s="509" customFormat="1" ht="14.25" customHeight="1" x14ac:dyDescent="0.15">
      <c r="B7" s="488"/>
      <c r="C7" s="543" t="s">
        <v>690</v>
      </c>
      <c r="D7" s="543"/>
      <c r="E7" s="543"/>
      <c r="F7" s="543"/>
      <c r="G7" s="543"/>
      <c r="H7" s="543"/>
      <c r="I7" s="544" t="s">
        <v>691</v>
      </c>
      <c r="J7" s="543"/>
      <c r="K7" s="543"/>
      <c r="L7" s="543"/>
      <c r="M7" s="543"/>
      <c r="N7" s="488"/>
    </row>
    <row r="8" spans="2:14" ht="14.25" customHeight="1" x14ac:dyDescent="0.15">
      <c r="B8" s="1"/>
      <c r="C8" s="543"/>
      <c r="D8" s="543"/>
      <c r="E8" s="543"/>
      <c r="F8" s="543"/>
      <c r="G8" s="543"/>
      <c r="H8" s="543"/>
      <c r="I8" s="543"/>
      <c r="J8" s="543"/>
      <c r="K8" s="543"/>
      <c r="L8" s="543"/>
      <c r="M8" s="543"/>
      <c r="N8" s="1"/>
    </row>
    <row r="9" spans="2:14" ht="14.25" customHeight="1" x14ac:dyDescent="0.15">
      <c r="B9" s="1" t="str">
        <f>CONCATENATE("　（２）　入所者の状況(令和",入力画面!C3,"年度)")</f>
        <v>　（２）　入所者の状況(令和5年度)</v>
      </c>
      <c r="C9" s="1"/>
      <c r="D9" s="1"/>
      <c r="E9" s="1"/>
      <c r="F9" s="1"/>
      <c r="G9" s="1"/>
      <c r="H9" s="1"/>
      <c r="I9" s="1"/>
      <c r="J9" s="1"/>
      <c r="K9" s="1"/>
      <c r="L9" s="1"/>
      <c r="M9" s="1"/>
      <c r="N9" s="1"/>
    </row>
    <row r="10" spans="2:14" x14ac:dyDescent="0.15">
      <c r="B10" s="760" t="s">
        <v>137</v>
      </c>
      <c r="C10" s="752"/>
      <c r="D10" s="758" t="s">
        <v>125</v>
      </c>
      <c r="E10" s="756"/>
      <c r="F10" s="751" t="s">
        <v>126</v>
      </c>
      <c r="G10" s="756"/>
      <c r="H10" s="751" t="s">
        <v>127</v>
      </c>
      <c r="I10" s="752"/>
      <c r="J10" s="6"/>
      <c r="K10" s="6"/>
      <c r="L10" s="6"/>
      <c r="M10" s="6"/>
      <c r="N10" s="7"/>
    </row>
    <row r="11" spans="2:14" ht="22.5" x14ac:dyDescent="0.15">
      <c r="B11" s="761"/>
      <c r="C11" s="754"/>
      <c r="D11" s="759"/>
      <c r="E11" s="757"/>
      <c r="F11" s="753"/>
      <c r="G11" s="757"/>
      <c r="H11" s="753"/>
      <c r="I11" s="754"/>
      <c r="J11" s="114" t="s">
        <v>237</v>
      </c>
      <c r="K11" s="114" t="s">
        <v>238</v>
      </c>
      <c r="L11" s="322" t="s">
        <v>239</v>
      </c>
      <c r="M11" s="145" t="s">
        <v>255</v>
      </c>
      <c r="N11" s="157" t="s">
        <v>131</v>
      </c>
    </row>
    <row r="12" spans="2:14" ht="20.100000000000001" customHeight="1" x14ac:dyDescent="0.15">
      <c r="B12" s="744" t="str">
        <f>CONCATENATE("令和",入力画面!C3,"年  4 月")</f>
        <v>令和5年  4 月</v>
      </c>
      <c r="C12" s="745"/>
      <c r="D12" s="248"/>
      <c r="E12" s="372" t="s">
        <v>138</v>
      </c>
      <c r="F12" s="373"/>
      <c r="G12" s="372" t="s">
        <v>138</v>
      </c>
      <c r="H12" s="373"/>
      <c r="I12" s="372" t="s">
        <v>138</v>
      </c>
      <c r="J12" s="188" t="s">
        <v>138</v>
      </c>
      <c r="K12" s="188" t="s">
        <v>138</v>
      </c>
      <c r="L12" s="188" t="s">
        <v>138</v>
      </c>
      <c r="M12" s="188" t="s">
        <v>138</v>
      </c>
      <c r="N12" s="365" t="s">
        <v>138</v>
      </c>
    </row>
    <row r="13" spans="2:14" ht="20.100000000000001" customHeight="1" x14ac:dyDescent="0.15">
      <c r="B13" s="744" t="s">
        <v>715</v>
      </c>
      <c r="C13" s="745"/>
      <c r="D13" s="248"/>
      <c r="E13" s="274"/>
      <c r="F13" s="273"/>
      <c r="G13" s="274"/>
      <c r="H13" s="273"/>
      <c r="I13" s="274"/>
      <c r="J13" s="146"/>
      <c r="K13" s="146"/>
      <c r="L13" s="146"/>
      <c r="M13" s="146"/>
      <c r="N13" s="201"/>
    </row>
    <row r="14" spans="2:14" ht="20.100000000000001" customHeight="1" x14ac:dyDescent="0.15">
      <c r="B14" s="744" t="s">
        <v>240</v>
      </c>
      <c r="C14" s="745"/>
      <c r="D14" s="248"/>
      <c r="E14" s="274"/>
      <c r="F14" s="273"/>
      <c r="G14" s="274"/>
      <c r="H14" s="273"/>
      <c r="I14" s="274"/>
      <c r="J14" s="146"/>
      <c r="K14" s="146"/>
      <c r="L14" s="146"/>
      <c r="M14" s="146"/>
      <c r="N14" s="201"/>
    </row>
    <row r="15" spans="2:14" ht="20.100000000000001" customHeight="1" x14ac:dyDescent="0.15">
      <c r="B15" s="744" t="s">
        <v>241</v>
      </c>
      <c r="C15" s="745"/>
      <c r="D15" s="248"/>
      <c r="E15" s="274"/>
      <c r="F15" s="273"/>
      <c r="G15" s="274"/>
      <c r="H15" s="273"/>
      <c r="I15" s="274"/>
      <c r="J15" s="146"/>
      <c r="K15" s="146"/>
      <c r="L15" s="146"/>
      <c r="M15" s="146"/>
      <c r="N15" s="201"/>
    </row>
    <row r="16" spans="2:14" ht="20.100000000000001" customHeight="1" x14ac:dyDescent="0.15">
      <c r="B16" s="744" t="s">
        <v>242</v>
      </c>
      <c r="C16" s="745"/>
      <c r="D16" s="248"/>
      <c r="E16" s="274"/>
      <c r="F16" s="273"/>
      <c r="G16" s="274"/>
      <c r="H16" s="273"/>
      <c r="I16" s="274"/>
      <c r="J16" s="146"/>
      <c r="K16" s="146"/>
      <c r="L16" s="146"/>
      <c r="M16" s="146"/>
      <c r="N16" s="201"/>
    </row>
    <row r="17" spans="2:24" ht="20.100000000000001" customHeight="1" x14ac:dyDescent="0.15">
      <c r="B17" s="744" t="s">
        <v>243</v>
      </c>
      <c r="C17" s="745"/>
      <c r="D17" s="248"/>
      <c r="E17" s="274"/>
      <c r="F17" s="273"/>
      <c r="G17" s="274"/>
      <c r="H17" s="273"/>
      <c r="I17" s="274"/>
      <c r="J17" s="146"/>
      <c r="K17" s="146"/>
      <c r="L17" s="146"/>
      <c r="M17" s="146"/>
      <c r="N17" s="201"/>
    </row>
    <row r="18" spans="2:24" ht="20.100000000000001" customHeight="1" x14ac:dyDescent="0.15">
      <c r="B18" s="744" t="s">
        <v>244</v>
      </c>
      <c r="C18" s="745"/>
      <c r="D18" s="248"/>
      <c r="E18" s="274"/>
      <c r="F18" s="273"/>
      <c r="G18" s="274"/>
      <c r="H18" s="273"/>
      <c r="I18" s="274"/>
      <c r="J18" s="146"/>
      <c r="K18" s="146"/>
      <c r="L18" s="146"/>
      <c r="M18" s="146"/>
      <c r="N18" s="201"/>
    </row>
    <row r="19" spans="2:24" ht="20.100000000000001" customHeight="1" x14ac:dyDescent="0.15">
      <c r="B19" s="744" t="s">
        <v>128</v>
      </c>
      <c r="C19" s="745"/>
      <c r="D19" s="248"/>
      <c r="E19" s="274"/>
      <c r="F19" s="273"/>
      <c r="G19" s="274"/>
      <c r="H19" s="273"/>
      <c r="I19" s="274"/>
      <c r="J19" s="146"/>
      <c r="K19" s="146"/>
      <c r="L19" s="146"/>
      <c r="M19" s="146"/>
      <c r="N19" s="201"/>
    </row>
    <row r="20" spans="2:24" ht="20.100000000000001" customHeight="1" x14ac:dyDescent="0.15">
      <c r="B20" s="744" t="s">
        <v>129</v>
      </c>
      <c r="C20" s="745"/>
      <c r="D20" s="248"/>
      <c r="E20" s="274"/>
      <c r="F20" s="273"/>
      <c r="G20" s="274"/>
      <c r="H20" s="273"/>
      <c r="I20" s="274"/>
      <c r="J20" s="146"/>
      <c r="K20" s="146"/>
      <c r="L20" s="146"/>
      <c r="M20" s="146"/>
      <c r="N20" s="201"/>
    </row>
    <row r="21" spans="2:24" ht="20.100000000000001" customHeight="1" x14ac:dyDescent="0.15">
      <c r="B21" s="744" t="str">
        <f>CONCATENATE("令和",入力画面!C2,"年  1 月")</f>
        <v>令和6年  1 月</v>
      </c>
      <c r="C21" s="745"/>
      <c r="D21" s="248"/>
      <c r="E21" s="274"/>
      <c r="F21" s="273"/>
      <c r="G21" s="274"/>
      <c r="H21" s="273"/>
      <c r="I21" s="274"/>
      <c r="J21" s="146"/>
      <c r="K21" s="146"/>
      <c r="L21" s="146"/>
      <c r="M21" s="146"/>
      <c r="N21" s="201"/>
    </row>
    <row r="22" spans="2:24" ht="20.100000000000001" customHeight="1" x14ac:dyDescent="0.15">
      <c r="B22" s="744" t="s">
        <v>130</v>
      </c>
      <c r="C22" s="745"/>
      <c r="D22" s="248"/>
      <c r="E22" s="274"/>
      <c r="F22" s="273"/>
      <c r="G22" s="274"/>
      <c r="H22" s="273"/>
      <c r="I22" s="274"/>
      <c r="J22" s="146"/>
      <c r="K22" s="146"/>
      <c r="L22" s="146"/>
      <c r="M22" s="146"/>
      <c r="N22" s="201"/>
    </row>
    <row r="23" spans="2:24" ht="20.100000000000001" customHeight="1" x14ac:dyDescent="0.15">
      <c r="B23" s="744" t="s">
        <v>133</v>
      </c>
      <c r="C23" s="745"/>
      <c r="D23" s="248"/>
      <c r="E23" s="274"/>
      <c r="F23" s="273"/>
      <c r="G23" s="274"/>
      <c r="H23" s="273"/>
      <c r="I23" s="274"/>
      <c r="J23" s="146"/>
      <c r="K23" s="146"/>
      <c r="L23" s="146"/>
      <c r="M23" s="146"/>
      <c r="N23" s="201"/>
    </row>
    <row r="24" spans="2:24" ht="20.100000000000001" customHeight="1" x14ac:dyDescent="0.15">
      <c r="B24" s="744" t="s">
        <v>134</v>
      </c>
      <c r="C24" s="745"/>
      <c r="D24" s="248"/>
      <c r="E24" s="274"/>
      <c r="F24" s="273"/>
      <c r="G24" s="274"/>
      <c r="H24" s="273"/>
      <c r="I24" s="274"/>
      <c r="J24" s="146"/>
      <c r="K24" s="146"/>
      <c r="L24" s="146"/>
      <c r="M24" s="146"/>
      <c r="N24" s="201"/>
    </row>
    <row r="25" spans="2:24" ht="20.100000000000001" customHeight="1" x14ac:dyDescent="0.15">
      <c r="B25" s="746" t="s">
        <v>135</v>
      </c>
      <c r="C25" s="747"/>
      <c r="D25" s="275"/>
      <c r="E25" s="276"/>
      <c r="F25" s="220"/>
      <c r="G25" s="276"/>
      <c r="H25" s="220"/>
      <c r="I25" s="276"/>
      <c r="J25" s="223"/>
      <c r="K25" s="223"/>
      <c r="L25" s="223"/>
      <c r="M25" s="223"/>
      <c r="N25" s="272"/>
    </row>
    <row r="26" spans="2:24" ht="13.5" customHeight="1" x14ac:dyDescent="0.15">
      <c r="B26" s="1" t="s">
        <v>673</v>
      </c>
      <c r="C26" s="1"/>
      <c r="D26" s="6"/>
      <c r="E26" s="6"/>
      <c r="F26" s="6"/>
      <c r="G26" s="6"/>
      <c r="H26" s="6"/>
      <c r="I26" s="6"/>
      <c r="J26" s="6"/>
      <c r="K26" s="6"/>
      <c r="L26" s="6"/>
      <c r="M26" s="6"/>
      <c r="N26" s="6"/>
      <c r="O26" s="3"/>
      <c r="P26" s="3"/>
      <c r="Q26" s="3"/>
      <c r="R26" s="3"/>
      <c r="S26" s="3"/>
      <c r="T26" s="3"/>
      <c r="U26" s="3"/>
      <c r="V26" s="3"/>
      <c r="W26" s="3"/>
      <c r="X26" s="3"/>
    </row>
    <row r="27" spans="2:24" ht="13.5" customHeight="1" x14ac:dyDescent="0.15">
      <c r="B27" s="1" t="str">
        <f>CONCATENATE("　う。)の指定を受けている場合、以下に、令和",入力画面!C2,"年4月1日現在の人数を記載いただくか、既存資料（担当課等へ提出した資料")</f>
        <v>　う。)の指定を受けている場合、以下に、令和6年4月1日現在の人数を記載いただくか、既存資料（担当課等へ提出した資料</v>
      </c>
      <c r="C27" s="1"/>
      <c r="D27" s="1"/>
      <c r="E27" s="1"/>
      <c r="F27" s="1"/>
      <c r="G27" s="1"/>
      <c r="H27" s="1"/>
      <c r="I27" s="1"/>
      <c r="J27" s="1"/>
      <c r="K27" s="1"/>
      <c r="L27" s="1"/>
      <c r="M27" s="1"/>
    </row>
    <row r="28" spans="2:24" ht="13.5" customHeight="1" x14ac:dyDescent="0.15">
      <c r="B28" s="1" t="s">
        <v>674</v>
      </c>
      <c r="C28" s="1"/>
      <c r="D28" s="1"/>
      <c r="E28" s="1"/>
      <c r="F28" s="1"/>
      <c r="G28" s="1"/>
      <c r="H28" s="1"/>
      <c r="I28" s="1"/>
      <c r="J28" s="1"/>
      <c r="K28" s="1"/>
      <c r="L28" s="1"/>
      <c r="M28" s="1"/>
      <c r="N28" s="1"/>
    </row>
    <row r="29" spans="2:24" ht="13.5" customHeight="1" x14ac:dyDescent="0.15">
      <c r="B29" s="1"/>
      <c r="C29" s="1" t="s">
        <v>669</v>
      </c>
      <c r="D29" s="1"/>
      <c r="E29" s="1"/>
      <c r="F29" s="1"/>
      <c r="G29" s="1"/>
      <c r="H29" s="1"/>
      <c r="I29" s="1"/>
      <c r="J29" s="1"/>
      <c r="K29" s="1"/>
      <c r="L29" s="1"/>
      <c r="M29" s="1"/>
      <c r="N29" s="1"/>
    </row>
    <row r="30" spans="2:24" ht="13.5" customHeight="1" x14ac:dyDescent="0.15">
      <c r="B30" s="1"/>
      <c r="C30" s="1" t="s">
        <v>670</v>
      </c>
      <c r="D30" s="1"/>
      <c r="E30" s="1"/>
      <c r="F30" s="1"/>
      <c r="G30" s="1"/>
      <c r="H30" s="1"/>
      <c r="I30" s="1"/>
      <c r="J30" s="1"/>
      <c r="K30" s="1"/>
      <c r="L30" s="1"/>
      <c r="M30" s="1"/>
      <c r="N30" s="1"/>
    </row>
    <row r="31" spans="2:24" ht="13.5" customHeight="1" x14ac:dyDescent="0.15">
      <c r="B31" s="1"/>
      <c r="C31" s="1"/>
      <c r="D31" s="1"/>
      <c r="E31" s="1"/>
      <c r="F31" s="1"/>
      <c r="G31" s="1"/>
      <c r="H31" s="1"/>
      <c r="I31" s="1"/>
      <c r="J31" s="1"/>
      <c r="K31" s="1"/>
      <c r="L31" s="1"/>
      <c r="M31" s="1"/>
      <c r="N31" s="1"/>
    </row>
    <row r="32" spans="2:24" ht="14.25" customHeight="1" x14ac:dyDescent="0.15">
      <c r="B32" s="1" t="s">
        <v>790</v>
      </c>
      <c r="C32" s="1"/>
      <c r="D32" s="1"/>
      <c r="E32" s="1"/>
      <c r="F32" s="1"/>
      <c r="G32" s="1"/>
      <c r="H32" s="1"/>
      <c r="I32" s="1"/>
      <c r="J32" s="1"/>
      <c r="K32" s="1"/>
      <c r="L32" s="1"/>
      <c r="M32" s="1"/>
      <c r="N32" s="1"/>
    </row>
    <row r="33" spans="2:14" ht="17.25" customHeight="1" x14ac:dyDescent="0.15">
      <c r="B33" s="742"/>
      <c r="C33" s="750" t="s">
        <v>245</v>
      </c>
      <c r="D33" s="750"/>
      <c r="E33" s="750" t="s">
        <v>246</v>
      </c>
      <c r="F33" s="750"/>
      <c r="G33" s="750" t="s">
        <v>247</v>
      </c>
      <c r="H33" s="750"/>
      <c r="I33" s="750"/>
      <c r="J33" s="750"/>
      <c r="K33" s="750"/>
      <c r="L33" s="750"/>
      <c r="M33" s="750"/>
      <c r="N33" s="740" t="s">
        <v>249</v>
      </c>
    </row>
    <row r="34" spans="2:14" ht="21" customHeight="1" x14ac:dyDescent="0.15">
      <c r="B34" s="743"/>
      <c r="C34" s="755"/>
      <c r="D34" s="755"/>
      <c r="E34" s="755"/>
      <c r="F34" s="755"/>
      <c r="G34" s="755" t="s">
        <v>88</v>
      </c>
      <c r="H34" s="755"/>
      <c r="I34" s="249" t="s">
        <v>248</v>
      </c>
      <c r="J34" s="755" t="s">
        <v>89</v>
      </c>
      <c r="K34" s="755"/>
      <c r="L34" s="755"/>
      <c r="M34" s="755"/>
      <c r="N34" s="741"/>
    </row>
    <row r="35" spans="2:14" ht="20.100000000000001" customHeight="1" x14ac:dyDescent="0.15">
      <c r="B35" s="777" t="s">
        <v>90</v>
      </c>
      <c r="C35" s="250" t="s">
        <v>91</v>
      </c>
      <c r="D35" s="251"/>
      <c r="E35" s="762" t="s">
        <v>253</v>
      </c>
      <c r="F35" s="763"/>
      <c r="G35" s="256" t="s">
        <v>92</v>
      </c>
      <c r="H35" s="256"/>
      <c r="I35" s="257"/>
      <c r="J35" s="748" t="s">
        <v>682</v>
      </c>
      <c r="K35" s="748"/>
      <c r="L35" s="748"/>
      <c r="M35" s="749"/>
      <c r="N35" s="268"/>
    </row>
    <row r="36" spans="2:14" ht="20.100000000000001" customHeight="1" x14ac:dyDescent="0.15">
      <c r="B36" s="778"/>
      <c r="C36" s="252" t="s">
        <v>93</v>
      </c>
      <c r="D36" s="253"/>
      <c r="E36" s="764"/>
      <c r="F36" s="764"/>
      <c r="G36" s="258" t="s">
        <v>94</v>
      </c>
      <c r="H36" s="258"/>
      <c r="I36" s="259"/>
      <c r="J36" s="748" t="s">
        <v>682</v>
      </c>
      <c r="K36" s="748"/>
      <c r="L36" s="748"/>
      <c r="M36" s="749"/>
      <c r="N36" s="269"/>
    </row>
    <row r="37" spans="2:14" ht="20.100000000000001" customHeight="1" x14ac:dyDescent="0.15">
      <c r="B37" s="778"/>
      <c r="C37" s="252" t="s">
        <v>132</v>
      </c>
      <c r="D37" s="253"/>
      <c r="E37" s="764"/>
      <c r="F37" s="764"/>
      <c r="G37" s="258" t="s">
        <v>95</v>
      </c>
      <c r="H37" s="258"/>
      <c r="I37" s="259"/>
      <c r="J37" s="748" t="s">
        <v>682</v>
      </c>
      <c r="K37" s="748"/>
      <c r="L37" s="748"/>
      <c r="M37" s="749"/>
      <c r="N37" s="269"/>
    </row>
    <row r="38" spans="2:14" ht="20.100000000000001" customHeight="1" x14ac:dyDescent="0.15">
      <c r="B38" s="778"/>
      <c r="C38" s="250" t="s">
        <v>250</v>
      </c>
      <c r="D38" s="251"/>
      <c r="E38" s="764"/>
      <c r="F38" s="764"/>
      <c r="G38" s="258" t="s">
        <v>96</v>
      </c>
      <c r="H38" s="258"/>
      <c r="I38" s="259"/>
      <c r="J38" s="748" t="s">
        <v>682</v>
      </c>
      <c r="K38" s="748"/>
      <c r="L38" s="748"/>
      <c r="M38" s="749"/>
      <c r="N38" s="269"/>
    </row>
    <row r="39" spans="2:14" ht="20.100000000000001" customHeight="1" x14ac:dyDescent="0.15">
      <c r="B39" s="779"/>
      <c r="C39" s="264" t="s">
        <v>251</v>
      </c>
      <c r="D39" s="265"/>
      <c r="E39" s="765"/>
      <c r="F39" s="765"/>
      <c r="G39" s="266" t="s">
        <v>97</v>
      </c>
      <c r="H39" s="266"/>
      <c r="I39" s="267"/>
      <c r="J39" s="748" t="s">
        <v>682</v>
      </c>
      <c r="K39" s="748"/>
      <c r="L39" s="748"/>
      <c r="M39" s="749"/>
      <c r="N39" s="270"/>
    </row>
    <row r="40" spans="2:14" ht="20.100000000000001" customHeight="1" x14ac:dyDescent="0.15">
      <c r="B40" s="780" t="s">
        <v>98</v>
      </c>
      <c r="C40" s="252" t="s">
        <v>91</v>
      </c>
      <c r="D40" s="253"/>
      <c r="E40" s="766" t="s">
        <v>254</v>
      </c>
      <c r="F40" s="764"/>
      <c r="G40" s="262" t="s">
        <v>92</v>
      </c>
      <c r="H40" s="262"/>
      <c r="I40" s="263"/>
      <c r="J40" s="748" t="s">
        <v>682</v>
      </c>
      <c r="K40" s="748"/>
      <c r="L40" s="748"/>
      <c r="M40" s="749"/>
      <c r="N40" s="269"/>
    </row>
    <row r="41" spans="2:14" ht="20.100000000000001" customHeight="1" x14ac:dyDescent="0.15">
      <c r="B41" s="778"/>
      <c r="C41" s="252" t="s">
        <v>93</v>
      </c>
      <c r="D41" s="253"/>
      <c r="E41" s="764"/>
      <c r="F41" s="764"/>
      <c r="G41" s="258" t="s">
        <v>99</v>
      </c>
      <c r="H41" s="258"/>
      <c r="I41" s="259"/>
      <c r="J41" s="748" t="s">
        <v>682</v>
      </c>
      <c r="K41" s="748"/>
      <c r="L41" s="748"/>
      <c r="M41" s="749"/>
      <c r="N41" s="269"/>
    </row>
    <row r="42" spans="2:14" ht="20.100000000000001" customHeight="1" x14ac:dyDescent="0.15">
      <c r="B42" s="778"/>
      <c r="C42" s="252" t="s">
        <v>100</v>
      </c>
      <c r="D42" s="253"/>
      <c r="E42" s="764"/>
      <c r="F42" s="764"/>
      <c r="G42" s="258" t="s">
        <v>95</v>
      </c>
      <c r="H42" s="258"/>
      <c r="I42" s="259"/>
      <c r="J42" s="748" t="s">
        <v>682</v>
      </c>
      <c r="K42" s="748"/>
      <c r="L42" s="748"/>
      <c r="M42" s="749"/>
      <c r="N42" s="269"/>
    </row>
    <row r="43" spans="2:14" ht="20.100000000000001" customHeight="1" x14ac:dyDescent="0.15">
      <c r="B43" s="778"/>
      <c r="C43" s="250" t="s">
        <v>252</v>
      </c>
      <c r="D43" s="251"/>
      <c r="E43" s="764"/>
      <c r="F43" s="764"/>
      <c r="G43" s="258" t="s">
        <v>96</v>
      </c>
      <c r="H43" s="258"/>
      <c r="I43" s="259"/>
      <c r="J43" s="748" t="s">
        <v>682</v>
      </c>
      <c r="K43" s="748"/>
      <c r="L43" s="748"/>
      <c r="M43" s="749"/>
      <c r="N43" s="269"/>
    </row>
    <row r="44" spans="2:14" ht="20.100000000000001" customHeight="1" x14ac:dyDescent="0.15">
      <c r="B44" s="781"/>
      <c r="C44" s="254"/>
      <c r="D44" s="255"/>
      <c r="E44" s="767"/>
      <c r="F44" s="767"/>
      <c r="G44" s="260" t="s">
        <v>97</v>
      </c>
      <c r="H44" s="260"/>
      <c r="I44" s="261"/>
      <c r="J44" s="768" t="s">
        <v>682</v>
      </c>
      <c r="K44" s="769"/>
      <c r="L44" s="769"/>
      <c r="M44" s="770"/>
      <c r="N44" s="271"/>
    </row>
    <row r="45" spans="2:14" ht="15" customHeight="1" x14ac:dyDescent="0.15">
      <c r="B45" s="1" t="s">
        <v>136</v>
      </c>
      <c r="C45" s="1"/>
      <c r="D45" s="1"/>
      <c r="E45" s="1"/>
      <c r="F45" s="1"/>
      <c r="G45" s="1"/>
      <c r="H45" s="1"/>
      <c r="I45" s="1"/>
      <c r="J45" s="1"/>
      <c r="K45" s="1"/>
      <c r="L45" s="1"/>
      <c r="M45" s="1"/>
      <c r="N45" s="1"/>
    </row>
    <row r="47" spans="2:14" x14ac:dyDescent="0.15">
      <c r="B47" s="1" t="s">
        <v>791</v>
      </c>
    </row>
    <row r="48" spans="2:14" ht="4.5" customHeight="1" x14ac:dyDescent="0.15"/>
    <row r="49" spans="2:14" ht="24.75" customHeight="1" x14ac:dyDescent="0.15">
      <c r="B49" s="775"/>
      <c r="C49" s="776"/>
      <c r="D49" s="144" t="s">
        <v>332</v>
      </c>
      <c r="E49" s="144" t="s">
        <v>333</v>
      </c>
      <c r="F49" s="144" t="s">
        <v>334</v>
      </c>
      <c r="G49" s="144" t="s">
        <v>335</v>
      </c>
      <c r="H49" s="144" t="s">
        <v>331</v>
      </c>
      <c r="I49" s="277" t="s">
        <v>256</v>
      </c>
      <c r="J49" s="156" t="s">
        <v>65</v>
      </c>
      <c r="K49" s="9"/>
      <c r="L49" s="4"/>
      <c r="M49" s="3"/>
      <c r="N49" s="3"/>
    </row>
    <row r="50" spans="2:14" ht="24.75" customHeight="1" x14ac:dyDescent="0.15">
      <c r="B50" s="771" t="s">
        <v>336</v>
      </c>
      <c r="C50" s="772"/>
      <c r="D50" s="146"/>
      <c r="E50" s="146"/>
      <c r="F50" s="146"/>
      <c r="G50" s="146"/>
      <c r="H50" s="146"/>
      <c r="I50" s="146"/>
      <c r="J50" s="201"/>
      <c r="K50" s="9"/>
      <c r="L50" s="4"/>
      <c r="M50" s="3"/>
      <c r="N50" s="3"/>
    </row>
    <row r="51" spans="2:14" ht="24.75" customHeight="1" x14ac:dyDescent="0.15">
      <c r="B51" s="782" t="s">
        <v>337</v>
      </c>
      <c r="C51" s="783"/>
      <c r="D51" s="368"/>
      <c r="E51" s="368"/>
      <c r="F51" s="368"/>
      <c r="G51" s="368"/>
      <c r="H51" s="368"/>
      <c r="I51" s="368"/>
      <c r="J51" s="268" t="s">
        <v>338</v>
      </c>
      <c r="K51" s="9" t="s">
        <v>235</v>
      </c>
      <c r="L51" s="4"/>
      <c r="M51" s="3"/>
      <c r="N51" s="3"/>
    </row>
    <row r="52" spans="2:14" ht="24.75" customHeight="1" x14ac:dyDescent="0.15">
      <c r="B52" s="773" t="s">
        <v>233</v>
      </c>
      <c r="C52" s="774"/>
      <c r="D52" s="223"/>
      <c r="E52" s="223"/>
      <c r="F52" s="223"/>
      <c r="G52" s="223"/>
      <c r="H52" s="223"/>
      <c r="I52" s="223"/>
      <c r="J52" s="272" t="s">
        <v>338</v>
      </c>
      <c r="K52" s="9" t="s">
        <v>234</v>
      </c>
      <c r="L52" s="4"/>
      <c r="M52" s="3"/>
      <c r="N52" s="3"/>
    </row>
  </sheetData>
  <mergeCells count="43">
    <mergeCell ref="B50:C50"/>
    <mergeCell ref="B52:C52"/>
    <mergeCell ref="B49:C49"/>
    <mergeCell ref="B35:B39"/>
    <mergeCell ref="B40:B44"/>
    <mergeCell ref="B51:C51"/>
    <mergeCell ref="D10:E11"/>
    <mergeCell ref="B10:C11"/>
    <mergeCell ref="B17:C17"/>
    <mergeCell ref="B18:C18"/>
    <mergeCell ref="J42:M42"/>
    <mergeCell ref="C33:D34"/>
    <mergeCell ref="E33:F34"/>
    <mergeCell ref="E35:F39"/>
    <mergeCell ref="E40:F44"/>
    <mergeCell ref="J43:M43"/>
    <mergeCell ref="J44:M44"/>
    <mergeCell ref="J41:M41"/>
    <mergeCell ref="J40:M40"/>
    <mergeCell ref="J34:M34"/>
    <mergeCell ref="J39:M39"/>
    <mergeCell ref="B19:C19"/>
    <mergeCell ref="J35:M35"/>
    <mergeCell ref="J38:M38"/>
    <mergeCell ref="G33:M33"/>
    <mergeCell ref="H10:I11"/>
    <mergeCell ref="J36:M36"/>
    <mergeCell ref="J37:M37"/>
    <mergeCell ref="G34:H34"/>
    <mergeCell ref="F10:G11"/>
    <mergeCell ref="N33:N34"/>
    <mergeCell ref="B33:B34"/>
    <mergeCell ref="B12:C12"/>
    <mergeCell ref="B13:C13"/>
    <mergeCell ref="B14:C14"/>
    <mergeCell ref="B15:C15"/>
    <mergeCell ref="B16:C16"/>
    <mergeCell ref="B21:C21"/>
    <mergeCell ref="B22:C22"/>
    <mergeCell ref="B23:C23"/>
    <mergeCell ref="B20:C20"/>
    <mergeCell ref="B24:C24"/>
    <mergeCell ref="B25:C25"/>
  </mergeCells>
  <phoneticPr fontId="5"/>
  <pageMargins left="0.39370078740157483" right="0.39370078740157483" top="0.43" bottom="0.74" header="0.2" footer="0.51181102362204722"/>
  <pageSetup paperSize="9" scale="90" orientation="portrait" r:id="rId1"/>
  <headerFooter alignWithMargins="0">
    <oddFooter>&amp;C&amp;"ＭＳ 明朝,標準"-1-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AC55"/>
  <sheetViews>
    <sheetView zoomScaleNormal="100" zoomScaleSheetLayoutView="100" workbookViewId="0">
      <selection activeCell="C17" sqref="C17"/>
    </sheetView>
  </sheetViews>
  <sheetFormatPr defaultRowHeight="13.5" x14ac:dyDescent="0.15"/>
  <cols>
    <col min="1" max="1" width="2.125" customWidth="1"/>
    <col min="2" max="2" width="2.25" customWidth="1"/>
    <col min="3" max="3" width="4.875" customWidth="1"/>
    <col min="4" max="4" width="3.625" customWidth="1"/>
    <col min="5" max="5" width="6.625" customWidth="1"/>
    <col min="6" max="6" width="2.125" customWidth="1"/>
    <col min="7" max="7" width="3" customWidth="1"/>
    <col min="8" max="8" width="1.375" customWidth="1"/>
    <col min="9" max="9" width="0.5" customWidth="1"/>
    <col min="10" max="10" width="3.375" customWidth="1"/>
    <col min="11" max="11" width="2.5" customWidth="1"/>
    <col min="12" max="12" width="0.75" customWidth="1"/>
    <col min="13" max="13" width="2.75" customWidth="1"/>
    <col min="14" max="14" width="1.625" customWidth="1"/>
    <col min="15" max="15" width="4.25" customWidth="1"/>
    <col min="16" max="16" width="3.25" customWidth="1"/>
    <col min="17" max="17" width="9" hidden="1" customWidth="1"/>
    <col min="18" max="18" width="3.875" customWidth="1"/>
    <col min="19" max="19" width="3.75" customWidth="1"/>
    <col min="20" max="20" width="2" customWidth="1"/>
    <col min="21" max="21" width="5.375" customWidth="1"/>
    <col min="22" max="22" width="5.125" customWidth="1"/>
    <col min="23" max="23" width="3.5" customWidth="1"/>
    <col min="24" max="24" width="3.875" customWidth="1"/>
    <col min="25" max="25" width="7.125" customWidth="1"/>
    <col min="26" max="26" width="1.75" customWidth="1"/>
    <col min="27" max="27" width="5" customWidth="1"/>
    <col min="28" max="28" width="2.75" customWidth="1"/>
    <col min="29" max="29" width="0.625" customWidth="1"/>
  </cols>
  <sheetData>
    <row r="2" spans="1:29" x14ac:dyDescent="0.15">
      <c r="A2" s="488" t="s">
        <v>775</v>
      </c>
    </row>
    <row r="3" spans="1:29" ht="4.5" customHeight="1" x14ac:dyDescent="0.15"/>
    <row r="4" spans="1:29" s="8" customFormat="1" x14ac:dyDescent="0.15">
      <c r="A4" s="4"/>
      <c r="B4" s="4" t="s">
        <v>139</v>
      </c>
      <c r="C4" s="4"/>
      <c r="D4" s="4"/>
      <c r="E4" s="4"/>
      <c r="F4" s="4"/>
      <c r="G4" s="4"/>
      <c r="H4" s="4"/>
      <c r="I4" s="4"/>
      <c r="J4" s="4"/>
      <c r="K4" s="4"/>
      <c r="L4" s="4"/>
      <c r="M4" s="4"/>
      <c r="N4" s="4"/>
      <c r="O4" s="4"/>
      <c r="P4" s="4"/>
      <c r="Q4" s="4"/>
      <c r="R4" s="4"/>
      <c r="S4" s="4"/>
      <c r="T4" s="4"/>
      <c r="U4" s="4"/>
      <c r="V4" s="4"/>
      <c r="W4" s="4"/>
      <c r="X4" s="4"/>
      <c r="Y4" s="4"/>
      <c r="Z4" s="4"/>
      <c r="AA4" s="4"/>
      <c r="AB4" s="4"/>
    </row>
    <row r="5" spans="1:29" s="8" customFormat="1" x14ac:dyDescent="0.15">
      <c r="A5" s="4"/>
      <c r="B5" s="4" t="s">
        <v>140</v>
      </c>
      <c r="C5" s="4"/>
      <c r="D5" s="4"/>
      <c r="E5" s="4"/>
      <c r="F5" s="4"/>
      <c r="G5" s="4"/>
      <c r="H5" s="4"/>
      <c r="I5" s="4"/>
      <c r="J5" s="4"/>
      <c r="K5" s="4"/>
      <c r="L5" s="4"/>
      <c r="M5" s="4"/>
      <c r="N5" s="4"/>
      <c r="O5" s="4"/>
      <c r="P5" s="4"/>
      <c r="Q5" s="4"/>
      <c r="R5" s="4"/>
      <c r="S5" s="4"/>
      <c r="T5" s="4"/>
      <c r="U5" s="4"/>
      <c r="V5" s="4"/>
      <c r="W5" s="4"/>
      <c r="X5" s="4"/>
      <c r="Y5" s="4"/>
      <c r="Z5" s="4"/>
      <c r="AA5" s="4"/>
      <c r="AB5" s="4"/>
    </row>
    <row r="6" spans="1:29" s="8" customFormat="1" x14ac:dyDescent="0.15">
      <c r="A6" s="4"/>
      <c r="B6" s="4"/>
      <c r="C6" s="4"/>
      <c r="D6" s="4"/>
      <c r="E6" s="5"/>
      <c r="F6" s="7"/>
      <c r="G6" s="5"/>
      <c r="H6" s="6"/>
      <c r="I6" s="6"/>
      <c r="J6" s="6"/>
      <c r="K6" s="7"/>
      <c r="L6" s="4"/>
      <c r="M6" s="4"/>
      <c r="N6" s="4"/>
      <c r="O6" s="4"/>
      <c r="P6" s="4"/>
      <c r="Q6" s="4"/>
      <c r="R6" s="4"/>
      <c r="S6" s="4"/>
      <c r="T6" s="4"/>
      <c r="U6" s="4"/>
      <c r="V6" s="10"/>
      <c r="W6" s="5"/>
      <c r="X6" s="7"/>
      <c r="Y6" s="7"/>
      <c r="Z6" s="5"/>
      <c r="AA6" s="7"/>
      <c r="AB6" s="9"/>
    </row>
    <row r="7" spans="1:29" s="8" customFormat="1" x14ac:dyDescent="0.15">
      <c r="A7" s="4"/>
      <c r="B7" s="4"/>
      <c r="C7" s="4"/>
      <c r="D7" s="4"/>
      <c r="E7" s="9" t="s">
        <v>141</v>
      </c>
      <c r="F7" s="10"/>
      <c r="G7" s="9"/>
      <c r="H7" s="4"/>
      <c r="I7" s="4"/>
      <c r="J7" s="4"/>
      <c r="K7" s="10"/>
      <c r="L7" s="4"/>
      <c r="M7" s="4"/>
      <c r="N7" s="4"/>
      <c r="O7" s="4"/>
      <c r="P7" s="4"/>
      <c r="Q7" s="4"/>
      <c r="R7" s="4"/>
      <c r="S7" s="4"/>
      <c r="T7" s="4"/>
      <c r="U7" s="4"/>
      <c r="V7" s="10"/>
      <c r="W7" s="9"/>
      <c r="X7" s="10"/>
      <c r="Y7" s="10"/>
      <c r="Z7" s="9"/>
      <c r="AA7" s="10"/>
      <c r="AB7" s="9"/>
    </row>
    <row r="8" spans="1:29" s="8" customFormat="1" x14ac:dyDescent="0.15">
      <c r="A8" s="4"/>
      <c r="B8" s="4"/>
      <c r="C8" s="4"/>
      <c r="D8" s="4"/>
      <c r="E8" s="12"/>
      <c r="F8" s="13"/>
      <c r="G8" s="9"/>
      <c r="H8" s="4"/>
      <c r="I8" s="4"/>
      <c r="J8" s="4"/>
      <c r="K8" s="10"/>
      <c r="L8" s="4"/>
      <c r="M8" s="4"/>
      <c r="N8" s="4"/>
      <c r="O8" s="4"/>
      <c r="P8" s="4"/>
      <c r="Q8" s="4"/>
      <c r="R8" s="4"/>
      <c r="S8" s="4"/>
      <c r="T8" s="4"/>
      <c r="U8" s="4"/>
      <c r="V8" s="10"/>
      <c r="W8" s="9" t="s">
        <v>142</v>
      </c>
      <c r="X8" s="10"/>
      <c r="Y8" s="10"/>
      <c r="Z8" s="9" t="s">
        <v>188</v>
      </c>
      <c r="AA8" s="10"/>
      <c r="AB8" s="9"/>
    </row>
    <row r="9" spans="1:29" s="8" customFormat="1" x14ac:dyDescent="0.15">
      <c r="A9" s="4"/>
      <c r="B9" s="4"/>
      <c r="C9" s="4"/>
      <c r="D9" s="4"/>
      <c r="E9" s="12"/>
      <c r="F9" s="13"/>
      <c r="G9" s="11"/>
      <c r="H9" s="5" t="s">
        <v>143</v>
      </c>
      <c r="I9" s="6"/>
      <c r="J9" s="6"/>
      <c r="K9" s="7"/>
      <c r="L9" s="14"/>
      <c r="M9" s="4"/>
      <c r="N9" s="4" t="s">
        <v>76</v>
      </c>
      <c r="O9" s="4"/>
      <c r="P9" s="4"/>
      <c r="Q9" s="4"/>
      <c r="R9" s="4"/>
      <c r="S9" s="4"/>
      <c r="T9" s="4"/>
      <c r="U9" s="4"/>
      <c r="V9" s="10"/>
      <c r="W9" s="12"/>
      <c r="X9" s="13"/>
      <c r="Y9" s="10" t="s">
        <v>144</v>
      </c>
      <c r="Z9" s="12"/>
      <c r="AA9" s="13"/>
      <c r="AB9" s="9"/>
      <c r="AC9" s="14"/>
    </row>
    <row r="10" spans="1:29" s="8" customFormat="1" x14ac:dyDescent="0.15">
      <c r="A10" s="4"/>
      <c r="B10" s="4"/>
      <c r="C10" s="4"/>
      <c r="D10" s="4"/>
      <c r="E10" s="754" t="s">
        <v>145</v>
      </c>
      <c r="F10" s="7"/>
      <c r="G10" s="11"/>
      <c r="H10" s="9"/>
      <c r="I10" s="4"/>
      <c r="J10" s="4"/>
      <c r="K10" s="10"/>
      <c r="L10" s="9"/>
      <c r="M10" s="4"/>
      <c r="N10" s="4"/>
      <c r="O10" s="4"/>
      <c r="P10" s="4"/>
      <c r="Q10" s="4"/>
      <c r="R10" s="4"/>
      <c r="S10" s="4"/>
      <c r="T10" s="4"/>
      <c r="U10" s="4"/>
      <c r="V10" s="10"/>
      <c r="W10" s="15"/>
      <c r="X10" s="16"/>
      <c r="Y10" s="13"/>
      <c r="Z10" s="15"/>
      <c r="AA10" s="16"/>
      <c r="AB10" s="9"/>
    </row>
    <row r="11" spans="1:29" s="8" customFormat="1" x14ac:dyDescent="0.15">
      <c r="A11" s="4"/>
      <c r="B11" s="4"/>
      <c r="C11" s="4"/>
      <c r="D11" s="4"/>
      <c r="E11" s="784"/>
      <c r="F11" s="18"/>
      <c r="G11" s="11"/>
      <c r="H11" s="17" t="s">
        <v>146</v>
      </c>
      <c r="I11" s="19"/>
      <c r="J11" s="19"/>
      <c r="K11" s="18"/>
      <c r="L11" s="9"/>
      <c r="M11" s="4"/>
      <c r="N11" s="4"/>
      <c r="O11" s="4"/>
      <c r="P11" s="4"/>
      <c r="Q11" s="4"/>
      <c r="R11" s="4"/>
      <c r="S11" s="4"/>
      <c r="T11" s="4"/>
      <c r="U11" s="4"/>
      <c r="V11" s="10"/>
      <c r="W11" s="5"/>
      <c r="X11" s="7"/>
      <c r="Y11" s="13"/>
      <c r="Z11" s="9"/>
      <c r="AA11" s="4"/>
      <c r="AB11" s="4"/>
    </row>
    <row r="12" spans="1:29" s="8" customFormat="1" x14ac:dyDescent="0.15">
      <c r="A12" s="4"/>
      <c r="B12" s="4"/>
      <c r="C12" s="4"/>
      <c r="D12" s="4"/>
      <c r="E12" s="9"/>
      <c r="F12" s="4"/>
      <c r="G12" s="4"/>
      <c r="H12" s="4"/>
      <c r="I12" s="4"/>
      <c r="J12" s="5" t="s">
        <v>147</v>
      </c>
      <c r="K12" s="6"/>
      <c r="L12" s="7"/>
      <c r="M12" s="9"/>
      <c r="N12" s="4"/>
      <c r="O12" s="4"/>
      <c r="P12" s="4"/>
      <c r="Q12" s="4"/>
      <c r="R12" s="4"/>
      <c r="S12" s="4"/>
      <c r="T12" s="4"/>
      <c r="U12" s="4"/>
      <c r="V12" s="10"/>
      <c r="W12" s="9"/>
      <c r="X12" s="10"/>
      <c r="Y12" s="13"/>
      <c r="Z12" s="9"/>
      <c r="AA12" s="4"/>
      <c r="AB12" s="4"/>
    </row>
    <row r="13" spans="1:29" s="8" customFormat="1" x14ac:dyDescent="0.15">
      <c r="A13" s="4"/>
      <c r="B13" s="14"/>
      <c r="C13" s="14"/>
      <c r="D13" s="14"/>
      <c r="E13" s="9" t="s">
        <v>148</v>
      </c>
      <c r="F13" s="4"/>
      <c r="G13" s="14"/>
      <c r="H13" s="14"/>
      <c r="I13" s="14"/>
      <c r="J13" s="12"/>
      <c r="K13" s="14"/>
      <c r="L13" s="10"/>
      <c r="M13" s="9"/>
      <c r="N13" s="4"/>
      <c r="O13" s="4"/>
      <c r="P13" s="4"/>
      <c r="Q13" s="4"/>
      <c r="R13" s="4"/>
      <c r="S13" s="4"/>
      <c r="T13" s="4"/>
      <c r="U13" s="4"/>
      <c r="V13" s="10"/>
      <c r="W13" s="9"/>
      <c r="X13" s="10"/>
      <c r="Y13" s="24"/>
      <c r="Z13" s="9"/>
      <c r="AA13" s="4"/>
      <c r="AB13" s="4"/>
    </row>
    <row r="14" spans="1:29" s="8" customFormat="1" x14ac:dyDescent="0.15">
      <c r="A14" s="4"/>
      <c r="B14" s="14"/>
      <c r="C14" s="14"/>
      <c r="D14" s="14"/>
      <c r="E14" s="15"/>
      <c r="F14" s="14"/>
      <c r="G14" s="14"/>
      <c r="H14" s="14"/>
      <c r="I14" s="14"/>
      <c r="J14" s="17" t="s">
        <v>149</v>
      </c>
      <c r="K14" s="4"/>
      <c r="L14" s="13"/>
      <c r="M14" s="9"/>
      <c r="N14" s="4"/>
      <c r="O14" s="4"/>
      <c r="P14" s="4"/>
      <c r="Q14" s="4"/>
      <c r="R14" s="4"/>
      <c r="S14" s="4"/>
      <c r="T14" s="4"/>
      <c r="U14" s="4"/>
      <c r="V14" s="10"/>
      <c r="W14" s="9"/>
      <c r="X14" s="10"/>
      <c r="Y14" s="10"/>
      <c r="Z14" s="11"/>
      <c r="AA14" s="20" t="s">
        <v>150</v>
      </c>
      <c r="AB14" s="9"/>
    </row>
    <row r="15" spans="1:29" s="8" customFormat="1" x14ac:dyDescent="0.15">
      <c r="A15" s="4"/>
      <c r="B15" s="4"/>
      <c r="C15" s="4"/>
      <c r="D15" s="4"/>
      <c r="E15" s="5"/>
      <c r="F15" s="7"/>
      <c r="G15" s="9"/>
      <c r="H15" s="4"/>
      <c r="I15" s="10"/>
      <c r="J15" s="5" t="s">
        <v>151</v>
      </c>
      <c r="K15" s="6"/>
      <c r="L15" s="7"/>
      <c r="M15" s="5"/>
      <c r="N15" s="6"/>
      <c r="O15" s="7"/>
      <c r="P15" s="9"/>
      <c r="Q15" s="4"/>
      <c r="R15" s="4"/>
      <c r="S15" s="10"/>
      <c r="T15" s="5"/>
      <c r="U15" s="6"/>
      <c r="V15" s="7"/>
      <c r="W15" s="9"/>
      <c r="X15" s="10"/>
      <c r="Y15" s="785" t="s">
        <v>187</v>
      </c>
      <c r="Z15" s="11"/>
      <c r="AA15" s="21" t="s">
        <v>152</v>
      </c>
      <c r="AB15" s="9"/>
    </row>
    <row r="16" spans="1:29" s="8" customFormat="1" x14ac:dyDescent="0.15">
      <c r="A16" s="4"/>
      <c r="B16" s="4"/>
      <c r="C16" s="4"/>
      <c r="D16" s="4"/>
      <c r="E16" s="9" t="s">
        <v>153</v>
      </c>
      <c r="F16" s="13"/>
      <c r="G16" s="9"/>
      <c r="H16" s="4"/>
      <c r="I16" s="10"/>
      <c r="J16" s="9" t="s">
        <v>154</v>
      </c>
      <c r="K16" s="4"/>
      <c r="L16" s="10"/>
      <c r="M16" s="9" t="s">
        <v>155</v>
      </c>
      <c r="N16" s="14"/>
      <c r="O16" s="13"/>
      <c r="P16" s="9"/>
      <c r="Q16" s="4"/>
      <c r="R16" s="4"/>
      <c r="S16" s="10"/>
      <c r="T16" s="12"/>
      <c r="U16" s="4"/>
      <c r="V16" s="10"/>
      <c r="W16" s="9"/>
      <c r="X16" s="10"/>
      <c r="Y16" s="785"/>
      <c r="Z16" s="11"/>
      <c r="AA16" s="21" t="s">
        <v>156</v>
      </c>
      <c r="AB16" s="9"/>
    </row>
    <row r="17" spans="1:29" s="8" customFormat="1" ht="13.5" customHeight="1" x14ac:dyDescent="0.15">
      <c r="A17" s="4"/>
      <c r="B17" s="4"/>
      <c r="C17" s="4"/>
      <c r="D17" s="4"/>
      <c r="E17" s="15"/>
      <c r="F17" s="16"/>
      <c r="G17" s="9"/>
      <c r="H17" s="4"/>
      <c r="I17" s="10"/>
      <c r="J17" s="15"/>
      <c r="K17" s="22"/>
      <c r="L17" s="16"/>
      <c r="M17" s="15"/>
      <c r="N17" s="22"/>
      <c r="O17" s="16"/>
      <c r="P17" s="17"/>
      <c r="Q17" s="19"/>
      <c r="R17" s="19"/>
      <c r="S17" s="18"/>
      <c r="T17" s="17" t="s">
        <v>157</v>
      </c>
      <c r="U17" s="22"/>
      <c r="V17" s="16"/>
      <c r="W17" s="17"/>
      <c r="X17" s="18"/>
      <c r="Y17" s="16"/>
      <c r="Z17" s="11"/>
      <c r="AA17" s="21" t="s">
        <v>158</v>
      </c>
      <c r="AB17" s="9"/>
    </row>
    <row r="18" spans="1:29" s="8" customFormat="1" x14ac:dyDescent="0.15">
      <c r="A18" s="4"/>
      <c r="B18" s="4"/>
      <c r="C18" s="4"/>
      <c r="D18" s="4"/>
      <c r="E18" s="9"/>
      <c r="F18" s="4"/>
      <c r="G18" s="4"/>
      <c r="H18" s="4"/>
      <c r="I18" s="4"/>
      <c r="J18" s="4"/>
      <c r="K18" s="4"/>
      <c r="L18" s="4"/>
      <c r="M18" s="4"/>
      <c r="N18" s="4"/>
      <c r="O18" s="4"/>
      <c r="P18" s="4"/>
      <c r="Q18" s="4"/>
      <c r="R18" s="4"/>
      <c r="S18" s="4"/>
      <c r="T18" s="4"/>
      <c r="U18" s="4"/>
      <c r="V18" s="4"/>
      <c r="W18" s="4"/>
      <c r="X18" s="10"/>
      <c r="Y18" s="23"/>
      <c r="Z18" s="11"/>
      <c r="AA18" s="24"/>
      <c r="AB18" s="9"/>
    </row>
    <row r="19" spans="1:29" s="8" customFormat="1" x14ac:dyDescent="0.15">
      <c r="A19" s="4"/>
      <c r="B19" s="4"/>
      <c r="C19" s="4"/>
      <c r="D19" s="4"/>
      <c r="E19" s="9"/>
      <c r="F19" s="4"/>
      <c r="G19" s="4"/>
      <c r="H19" s="4"/>
      <c r="I19" s="4"/>
      <c r="J19" s="4"/>
      <c r="K19" s="4"/>
      <c r="L19" s="4"/>
      <c r="M19" s="4"/>
      <c r="N19" s="4"/>
      <c r="O19" s="4"/>
      <c r="P19" s="4"/>
      <c r="Q19" s="4"/>
      <c r="R19" s="4"/>
      <c r="S19" s="4"/>
      <c r="T19" s="4"/>
      <c r="U19" s="4"/>
      <c r="V19" s="4"/>
      <c r="W19" s="4"/>
      <c r="X19" s="10"/>
      <c r="Y19" s="33" t="s">
        <v>186</v>
      </c>
      <c r="Z19" s="9"/>
      <c r="AA19" s="4"/>
      <c r="AB19" s="4"/>
    </row>
    <row r="20" spans="1:29" s="8" customFormat="1" x14ac:dyDescent="0.15">
      <c r="A20" s="4"/>
      <c r="B20" s="10"/>
      <c r="C20" s="5"/>
      <c r="D20" s="9"/>
      <c r="E20" s="25"/>
      <c r="F20" s="5"/>
      <c r="G20" s="6"/>
      <c r="H20" s="7"/>
      <c r="I20" s="5"/>
      <c r="J20" s="6"/>
      <c r="K20" s="6"/>
      <c r="L20" s="7"/>
      <c r="M20" s="5"/>
      <c r="N20" s="6"/>
      <c r="O20" s="7"/>
      <c r="P20" s="5"/>
      <c r="Q20" s="6"/>
      <c r="R20" s="7"/>
      <c r="S20" s="5"/>
      <c r="T20" s="7"/>
      <c r="U20" s="7"/>
      <c r="V20" s="5"/>
      <c r="W20" s="6"/>
      <c r="X20" s="7"/>
      <c r="Y20" s="23"/>
      <c r="Z20" s="9"/>
      <c r="AA20" s="4"/>
      <c r="AB20" s="4"/>
      <c r="AC20" s="14"/>
    </row>
    <row r="21" spans="1:29" s="8" customFormat="1" ht="13.5" customHeight="1" x14ac:dyDescent="0.15">
      <c r="A21" s="4"/>
      <c r="B21" s="10"/>
      <c r="C21" s="34" t="s">
        <v>159</v>
      </c>
      <c r="D21" s="9"/>
      <c r="E21" s="33" t="s">
        <v>160</v>
      </c>
      <c r="F21" s="9" t="s">
        <v>161</v>
      </c>
      <c r="G21" s="4"/>
      <c r="H21" s="10"/>
      <c r="I21" s="9" t="s">
        <v>162</v>
      </c>
      <c r="J21" s="4"/>
      <c r="K21" s="4"/>
      <c r="L21" s="10"/>
      <c r="M21" s="9" t="s">
        <v>163</v>
      </c>
      <c r="N21" s="4"/>
      <c r="O21" s="10"/>
      <c r="P21" s="9" t="s">
        <v>164</v>
      </c>
      <c r="Q21" s="4"/>
      <c r="R21" s="10"/>
      <c r="S21" s="9" t="s">
        <v>164</v>
      </c>
      <c r="T21" s="10"/>
      <c r="U21" s="10" t="s">
        <v>164</v>
      </c>
      <c r="V21" s="9" t="s">
        <v>165</v>
      </c>
      <c r="W21" s="4"/>
      <c r="X21" s="10"/>
      <c r="Y21" s="24"/>
      <c r="Z21" s="9"/>
      <c r="AA21" s="4"/>
      <c r="AB21" s="4"/>
      <c r="AC21" s="14"/>
    </row>
    <row r="22" spans="1:29" s="8" customFormat="1" x14ac:dyDescent="0.15">
      <c r="A22" s="4"/>
      <c r="B22" s="10"/>
      <c r="C22" s="15"/>
      <c r="D22" s="12"/>
      <c r="E22" s="24"/>
      <c r="F22" s="15"/>
      <c r="G22" s="22"/>
      <c r="H22" s="16"/>
      <c r="I22" s="15"/>
      <c r="J22" s="22"/>
      <c r="K22" s="22"/>
      <c r="L22" s="16"/>
      <c r="M22" s="17" t="s">
        <v>77</v>
      </c>
      <c r="N22" s="19"/>
      <c r="O22" s="18"/>
      <c r="P22" s="15"/>
      <c r="Q22" s="22"/>
      <c r="R22" s="16"/>
      <c r="S22" s="15"/>
      <c r="T22" s="16"/>
      <c r="U22" s="16"/>
      <c r="V22" s="15"/>
      <c r="W22" s="22"/>
      <c r="X22" s="16"/>
      <c r="Y22" s="10"/>
      <c r="Z22" s="9"/>
      <c r="AA22" s="4"/>
      <c r="AB22" s="4"/>
    </row>
    <row r="23" spans="1:29" s="8" customFormat="1" x14ac:dyDescent="0.15">
      <c r="A23" s="4"/>
      <c r="B23" s="4"/>
      <c r="C23" s="4"/>
      <c r="D23" s="4"/>
      <c r="E23" s="9"/>
      <c r="F23" s="4"/>
      <c r="G23" s="4"/>
      <c r="H23" s="4"/>
      <c r="I23" s="4"/>
      <c r="J23" s="4"/>
      <c r="K23" s="4"/>
      <c r="L23" s="4"/>
      <c r="M23" s="4"/>
      <c r="N23" s="4"/>
      <c r="O23" s="4"/>
      <c r="P23" s="4"/>
      <c r="Q23" s="4"/>
      <c r="R23" s="4"/>
      <c r="S23" s="4"/>
      <c r="T23" s="4"/>
      <c r="U23" s="4"/>
      <c r="V23" s="4"/>
      <c r="W23" s="4"/>
      <c r="X23" s="10"/>
      <c r="Y23" s="10" t="s">
        <v>166</v>
      </c>
      <c r="Z23" s="9"/>
      <c r="AA23" s="4"/>
      <c r="AB23" s="4"/>
      <c r="AC23" s="14"/>
    </row>
    <row r="24" spans="1:29" s="8" customFormat="1" x14ac:dyDescent="0.15">
      <c r="A24" s="4"/>
      <c r="B24" s="4"/>
      <c r="C24" s="26"/>
      <c r="D24" s="27"/>
      <c r="E24" s="17" t="s">
        <v>167</v>
      </c>
      <c r="F24" s="19"/>
      <c r="G24" s="19"/>
      <c r="H24" s="19"/>
      <c r="I24" s="19"/>
      <c r="J24" s="19"/>
      <c r="K24" s="19"/>
      <c r="L24" s="19"/>
      <c r="M24" s="19"/>
      <c r="N24" s="19"/>
      <c r="O24" s="19"/>
      <c r="P24" s="19"/>
      <c r="Q24" s="19"/>
      <c r="R24" s="19"/>
      <c r="S24" s="19"/>
      <c r="T24" s="19"/>
      <c r="U24" s="19"/>
      <c r="V24" s="19"/>
      <c r="W24" s="19"/>
      <c r="X24" s="18"/>
      <c r="Y24" s="16"/>
      <c r="Z24" s="9"/>
      <c r="AA24" s="4"/>
      <c r="AB24" s="4"/>
    </row>
    <row r="25" spans="1:29" s="8" customFormat="1" ht="6" customHeight="1" x14ac:dyDescent="0.1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row>
    <row r="26" spans="1:29" s="8" customFormat="1" ht="9.75" customHeight="1" x14ac:dyDescent="0.15">
      <c r="A26" s="4"/>
      <c r="B26" s="4" t="s">
        <v>168</v>
      </c>
      <c r="C26" s="4"/>
      <c r="D26" s="4"/>
      <c r="E26" s="4"/>
      <c r="F26" s="4"/>
      <c r="G26" s="4"/>
      <c r="H26" s="4"/>
      <c r="I26" s="4"/>
      <c r="J26" s="4"/>
      <c r="K26" s="4"/>
      <c r="L26" s="4"/>
      <c r="M26" s="4"/>
      <c r="N26" s="4"/>
      <c r="O26" s="4"/>
      <c r="P26" s="4"/>
      <c r="Q26" s="4"/>
      <c r="R26" s="4"/>
      <c r="S26" s="4"/>
      <c r="T26" s="4"/>
      <c r="U26" s="4"/>
      <c r="V26" s="4"/>
      <c r="W26" s="4"/>
      <c r="X26" s="4"/>
      <c r="Y26" s="4"/>
      <c r="Z26" s="4"/>
      <c r="AA26" s="4"/>
      <c r="AB26" s="4"/>
    </row>
    <row r="27" spans="1:29" s="8" customFormat="1" x14ac:dyDescent="0.15">
      <c r="A27" s="4"/>
      <c r="B27" s="14"/>
      <c r="C27" s="13"/>
      <c r="D27" s="14" t="s">
        <v>169</v>
      </c>
      <c r="E27" s="14"/>
      <c r="F27" s="14"/>
      <c r="G27" s="14"/>
      <c r="H27" s="14"/>
      <c r="I27" s="14"/>
      <c r="J27" s="14"/>
      <c r="K27" s="14"/>
      <c r="L27" s="14"/>
      <c r="M27" s="14"/>
      <c r="N27" s="14"/>
      <c r="O27" s="14"/>
      <c r="P27" s="14"/>
      <c r="Q27" s="14"/>
      <c r="R27" s="14"/>
      <c r="S27" s="14"/>
      <c r="T27" s="14"/>
      <c r="U27" s="14"/>
      <c r="V27" s="14"/>
      <c r="W27" s="14"/>
      <c r="X27" s="14"/>
      <c r="Y27" s="14"/>
      <c r="Z27" s="14"/>
      <c r="AA27" s="14"/>
      <c r="AB27" s="14"/>
    </row>
    <row r="28" spans="1:29" s="8" customFormat="1" x14ac:dyDescent="0.15">
      <c r="A28" s="4"/>
      <c r="B28" s="14"/>
      <c r="C28" s="13"/>
      <c r="D28" s="14"/>
      <c r="E28" s="14"/>
      <c r="F28" s="14"/>
      <c r="G28" s="14"/>
      <c r="H28" s="14"/>
      <c r="I28" s="14"/>
      <c r="J28" s="14"/>
      <c r="K28" s="14"/>
      <c r="L28" s="14"/>
      <c r="M28" s="14"/>
      <c r="N28" s="14"/>
      <c r="O28" s="14"/>
      <c r="P28" s="14"/>
      <c r="Q28" s="14"/>
      <c r="R28" s="14"/>
      <c r="S28" s="14"/>
      <c r="T28" s="14"/>
      <c r="U28" s="14"/>
      <c r="V28" s="14"/>
      <c r="W28" s="14"/>
      <c r="X28" s="14"/>
      <c r="Y28" s="14"/>
      <c r="Z28" s="14"/>
      <c r="AA28" s="14"/>
      <c r="AB28" s="14"/>
    </row>
    <row r="29" spans="1:29" s="8" customFormat="1" x14ac:dyDescent="0.15">
      <c r="A29" s="4"/>
      <c r="B29" s="4"/>
      <c r="C29" s="18"/>
      <c r="D29" s="4"/>
      <c r="E29" s="5"/>
      <c r="F29" s="7"/>
      <c r="G29" s="5"/>
      <c r="H29" s="5"/>
      <c r="I29" s="6"/>
      <c r="J29" s="6"/>
      <c r="K29" s="7"/>
      <c r="L29" s="14"/>
      <c r="M29" s="14"/>
      <c r="N29" s="4"/>
      <c r="O29" s="4"/>
      <c r="P29" s="4"/>
      <c r="Q29" s="4"/>
      <c r="R29" s="4"/>
      <c r="S29" s="4"/>
      <c r="T29" s="4"/>
      <c r="U29" s="4"/>
      <c r="V29" s="4"/>
      <c r="W29" s="4"/>
      <c r="X29" s="4"/>
      <c r="Y29" s="4"/>
      <c r="Z29" s="4"/>
      <c r="AA29" s="4"/>
      <c r="AB29" s="4"/>
    </row>
    <row r="30" spans="1:29" s="8" customFormat="1" x14ac:dyDescent="0.15">
      <c r="A30" s="4"/>
      <c r="B30" s="10"/>
      <c r="C30" s="786" t="s">
        <v>189</v>
      </c>
      <c r="D30" s="4"/>
      <c r="E30" s="9" t="s">
        <v>170</v>
      </c>
      <c r="F30" s="10"/>
      <c r="G30" s="9"/>
      <c r="H30" s="9"/>
      <c r="I30" s="4"/>
      <c r="J30" s="4"/>
      <c r="K30" s="10"/>
      <c r="L30" s="14"/>
      <c r="M30" s="14"/>
      <c r="N30" s="4"/>
      <c r="O30" s="4"/>
      <c r="P30" s="4"/>
      <c r="Q30" s="4"/>
      <c r="R30" s="4"/>
      <c r="S30" s="4"/>
      <c r="T30" s="4"/>
      <c r="U30" s="4"/>
      <c r="V30" s="4"/>
      <c r="W30" s="4"/>
      <c r="X30" s="4"/>
      <c r="Y30" s="4"/>
      <c r="Z30" s="4"/>
      <c r="AA30" s="4"/>
      <c r="AB30" s="4"/>
    </row>
    <row r="31" spans="1:29" s="8" customFormat="1" x14ac:dyDescent="0.15">
      <c r="A31" s="4"/>
      <c r="B31" s="14"/>
      <c r="C31" s="787"/>
      <c r="D31" s="4"/>
      <c r="E31" s="12"/>
      <c r="F31" s="13"/>
      <c r="G31" s="9"/>
      <c r="H31" s="9" t="s">
        <v>171</v>
      </c>
      <c r="I31" s="4"/>
      <c r="J31" s="4"/>
      <c r="K31" s="10"/>
      <c r="L31" s="14"/>
      <c r="M31" s="14"/>
      <c r="N31" s="4" t="s">
        <v>83</v>
      </c>
      <c r="O31" s="4"/>
      <c r="P31" s="4"/>
      <c r="Q31" s="4"/>
      <c r="R31" s="4"/>
      <c r="S31" s="4"/>
      <c r="T31" s="4"/>
      <c r="U31" s="4"/>
      <c r="V31" s="4"/>
      <c r="W31" s="4"/>
      <c r="X31" s="4"/>
      <c r="Y31" s="4"/>
      <c r="Z31" s="4"/>
      <c r="AA31" s="4"/>
      <c r="AB31" s="4"/>
    </row>
    <row r="32" spans="1:29" s="8" customFormat="1" x14ac:dyDescent="0.15">
      <c r="A32" s="4"/>
      <c r="B32" s="14"/>
      <c r="C32" s="787"/>
      <c r="D32" s="4"/>
      <c r="E32" s="754" t="s">
        <v>172</v>
      </c>
      <c r="F32" s="7"/>
      <c r="G32" s="9"/>
      <c r="H32" s="15"/>
      <c r="I32" s="22"/>
      <c r="J32" s="22"/>
      <c r="K32" s="16"/>
      <c r="L32" s="14"/>
      <c r="M32" s="14"/>
      <c r="N32" s="14"/>
      <c r="O32" s="14"/>
      <c r="P32" s="14"/>
      <c r="Q32" s="14"/>
      <c r="R32" s="14"/>
      <c r="S32" s="14"/>
      <c r="T32" s="14"/>
      <c r="U32" s="14"/>
      <c r="V32" s="14"/>
      <c r="W32" s="14"/>
      <c r="X32" s="14"/>
      <c r="Y32" s="14"/>
      <c r="Z32" s="14"/>
      <c r="AA32" s="14"/>
      <c r="AB32" s="14"/>
    </row>
    <row r="33" spans="1:29" s="8" customFormat="1" ht="18.75" customHeight="1" x14ac:dyDescent="0.15">
      <c r="A33" s="4"/>
      <c r="B33" s="14"/>
      <c r="C33" s="787"/>
      <c r="D33" s="4"/>
      <c r="E33" s="784"/>
      <c r="F33" s="18"/>
      <c r="G33" s="9"/>
      <c r="H33" s="10"/>
      <c r="I33" s="26" t="s">
        <v>173</v>
      </c>
      <c r="J33" s="28"/>
      <c r="K33" s="27"/>
      <c r="L33" s="14"/>
      <c r="M33" s="14"/>
      <c r="N33" s="14"/>
      <c r="O33" s="14"/>
      <c r="P33" s="14"/>
      <c r="Q33" s="14"/>
      <c r="R33" s="14"/>
      <c r="S33" s="14"/>
      <c r="T33" s="14"/>
      <c r="U33" s="14"/>
      <c r="V33" s="14"/>
      <c r="W33" s="14"/>
      <c r="X33" s="14"/>
      <c r="Y33" s="14"/>
      <c r="Z33" s="14"/>
      <c r="AA33" s="14"/>
      <c r="AB33" s="14"/>
    </row>
    <row r="34" spans="1:29" s="8" customFormat="1" ht="15.75" customHeight="1" x14ac:dyDescent="0.15">
      <c r="A34" s="4"/>
      <c r="B34" s="14"/>
      <c r="C34" s="787"/>
      <c r="D34" s="4"/>
      <c r="E34" s="754" t="s">
        <v>142</v>
      </c>
      <c r="F34" s="7"/>
      <c r="G34" s="9"/>
      <c r="H34" s="4"/>
      <c r="I34" s="4"/>
      <c r="J34" s="5" t="s">
        <v>147</v>
      </c>
      <c r="K34" s="6"/>
      <c r="L34" s="7"/>
      <c r="M34" s="9"/>
      <c r="N34" s="4"/>
      <c r="O34" s="14"/>
      <c r="P34" s="14"/>
      <c r="Q34" s="4"/>
      <c r="R34" s="4"/>
      <c r="S34" s="4"/>
      <c r="T34" s="4"/>
      <c r="U34" s="4"/>
      <c r="V34" s="4"/>
      <c r="W34" s="4"/>
      <c r="X34" s="4"/>
      <c r="Y34" s="4"/>
      <c r="Z34" s="4"/>
      <c r="AA34" s="4"/>
      <c r="AB34" s="4"/>
      <c r="AC34" s="14"/>
    </row>
    <row r="35" spans="1:29" s="8" customFormat="1" ht="15.75" customHeight="1" x14ac:dyDescent="0.15">
      <c r="A35" s="4"/>
      <c r="B35" s="14"/>
      <c r="C35" s="787"/>
      <c r="D35" s="4"/>
      <c r="E35" s="784"/>
      <c r="F35" s="18"/>
      <c r="G35" s="9"/>
      <c r="H35" s="4"/>
      <c r="I35" s="4"/>
      <c r="J35" s="17" t="s">
        <v>149</v>
      </c>
      <c r="K35" s="19"/>
      <c r="L35" s="18"/>
      <c r="M35" s="9"/>
      <c r="N35" s="4"/>
      <c r="O35" s="14"/>
      <c r="P35" s="14"/>
      <c r="Q35" s="4"/>
      <c r="R35" s="4"/>
      <c r="S35" s="4"/>
      <c r="T35" s="4"/>
      <c r="U35" s="4"/>
      <c r="V35" s="4"/>
      <c r="W35" s="4"/>
      <c r="X35" s="4"/>
      <c r="Y35" s="4"/>
      <c r="Z35" s="4"/>
      <c r="AA35" s="4"/>
      <c r="AB35" s="4"/>
      <c r="AC35" s="14"/>
    </row>
    <row r="36" spans="1:29" s="8" customFormat="1" ht="10.5" customHeight="1" x14ac:dyDescent="0.15">
      <c r="A36" s="4"/>
      <c r="B36" s="14"/>
      <c r="C36" s="787"/>
      <c r="D36" s="4"/>
      <c r="E36" s="754" t="s">
        <v>174</v>
      </c>
      <c r="F36" s="7"/>
      <c r="G36" s="9"/>
      <c r="H36" s="4"/>
      <c r="I36" s="4"/>
      <c r="J36" s="790" t="s">
        <v>190</v>
      </c>
      <c r="K36" s="791"/>
      <c r="L36" s="792"/>
      <c r="M36" s="754" t="s">
        <v>191</v>
      </c>
      <c r="N36" s="799"/>
      <c r="O36" s="753"/>
      <c r="P36" s="9"/>
      <c r="Q36" s="4"/>
      <c r="R36" s="4"/>
      <c r="S36" s="13"/>
      <c r="T36" s="5"/>
      <c r="U36" s="6"/>
      <c r="V36" s="7"/>
      <c r="W36" s="12"/>
      <c r="X36" s="4"/>
      <c r="Y36" s="4"/>
      <c r="Z36" s="4"/>
      <c r="AA36" s="4"/>
      <c r="AB36" s="4"/>
    </row>
    <row r="37" spans="1:29" s="8" customFormat="1" ht="9" customHeight="1" x14ac:dyDescent="0.15">
      <c r="A37" s="4"/>
      <c r="B37" s="14"/>
      <c r="C37" s="787"/>
      <c r="D37" s="4"/>
      <c r="E37" s="789"/>
      <c r="F37" s="10"/>
      <c r="G37" s="9"/>
      <c r="H37" s="4"/>
      <c r="I37" s="4"/>
      <c r="J37" s="793"/>
      <c r="K37" s="794"/>
      <c r="L37" s="795"/>
      <c r="M37" s="789"/>
      <c r="N37" s="800"/>
      <c r="O37" s="801"/>
      <c r="P37" s="9"/>
      <c r="Q37" s="4"/>
      <c r="R37" s="4"/>
      <c r="S37" s="13"/>
      <c r="T37" s="9"/>
      <c r="U37" s="4"/>
      <c r="V37" s="10"/>
      <c r="W37" s="12"/>
      <c r="X37" s="4"/>
      <c r="Y37" s="4"/>
      <c r="Z37" s="4"/>
      <c r="AA37" s="4"/>
      <c r="AB37" s="4"/>
    </row>
    <row r="38" spans="1:29" s="8" customFormat="1" ht="13.5" customHeight="1" x14ac:dyDescent="0.15">
      <c r="A38" s="4"/>
      <c r="B38" s="13"/>
      <c r="C38" s="788"/>
      <c r="D38" s="4"/>
      <c r="E38" s="784"/>
      <c r="F38" s="16"/>
      <c r="G38" s="9"/>
      <c r="H38" s="4"/>
      <c r="I38" s="4"/>
      <c r="J38" s="796"/>
      <c r="K38" s="797"/>
      <c r="L38" s="798"/>
      <c r="M38" s="784"/>
      <c r="N38" s="802"/>
      <c r="O38" s="803"/>
      <c r="P38" s="17"/>
      <c r="Q38" s="19"/>
      <c r="R38" s="19"/>
      <c r="S38" s="16"/>
      <c r="T38" s="36" t="s">
        <v>175</v>
      </c>
      <c r="U38" s="35"/>
      <c r="V38" s="18"/>
      <c r="W38" s="12"/>
      <c r="X38" s="4"/>
      <c r="Y38" s="4"/>
      <c r="Z38" s="4"/>
      <c r="AA38" s="4"/>
      <c r="AB38" s="4"/>
    </row>
    <row r="39" spans="1:29" s="8" customFormat="1" x14ac:dyDescent="0.15">
      <c r="A39" s="4"/>
      <c r="B39" s="14"/>
      <c r="C39" s="4"/>
      <c r="D39" s="9"/>
      <c r="E39" s="5"/>
      <c r="F39" s="4"/>
      <c r="G39" s="4"/>
      <c r="H39" s="4"/>
      <c r="I39" s="4"/>
      <c r="J39" s="4"/>
      <c r="K39" s="4"/>
      <c r="L39" s="4"/>
      <c r="M39" s="4"/>
      <c r="N39" s="4"/>
      <c r="O39" s="4"/>
      <c r="P39" s="4"/>
      <c r="Q39" s="4"/>
      <c r="R39" s="4"/>
      <c r="S39" s="10"/>
      <c r="T39" s="5"/>
      <c r="U39" s="6"/>
      <c r="V39" s="7"/>
      <c r="W39" s="9"/>
      <c r="X39" s="4"/>
      <c r="Y39" s="4"/>
      <c r="Z39" s="4"/>
      <c r="AA39" s="4"/>
      <c r="AB39" s="4"/>
    </row>
    <row r="40" spans="1:29" s="8" customFormat="1" x14ac:dyDescent="0.15">
      <c r="A40" s="4"/>
      <c r="B40" s="4"/>
      <c r="C40" s="4"/>
      <c r="D40" s="9"/>
      <c r="E40" s="17"/>
      <c r="F40" s="4"/>
      <c r="G40" s="4"/>
      <c r="H40" s="4"/>
      <c r="I40" s="4"/>
      <c r="J40" s="4"/>
      <c r="K40" s="4"/>
      <c r="L40" s="4"/>
      <c r="M40" s="4"/>
      <c r="N40" s="4"/>
      <c r="O40" s="4"/>
      <c r="P40" s="4"/>
      <c r="Q40" s="4"/>
      <c r="R40" s="4"/>
      <c r="S40" s="10"/>
      <c r="T40" s="9" t="s">
        <v>176</v>
      </c>
      <c r="U40" s="4"/>
      <c r="V40" s="10"/>
      <c r="W40" s="9"/>
      <c r="X40" s="4"/>
      <c r="Y40" s="4"/>
      <c r="Z40" s="4"/>
      <c r="AA40" s="4"/>
      <c r="AB40" s="4"/>
    </row>
    <row r="41" spans="1:29" s="8" customFormat="1" x14ac:dyDescent="0.15">
      <c r="A41" s="4"/>
      <c r="B41" s="4"/>
      <c r="C41" s="4"/>
      <c r="D41" s="9"/>
      <c r="E41" s="25"/>
      <c r="F41" s="5"/>
      <c r="G41" s="6"/>
      <c r="H41" s="6"/>
      <c r="I41" s="7"/>
      <c r="J41" s="5"/>
      <c r="K41" s="6"/>
      <c r="L41" s="6"/>
      <c r="M41" s="6"/>
      <c r="N41" s="7"/>
      <c r="O41" s="5"/>
      <c r="P41" s="7"/>
      <c r="Q41" s="5"/>
      <c r="R41" s="6"/>
      <c r="S41" s="7"/>
      <c r="T41" s="12"/>
      <c r="U41" s="14"/>
      <c r="V41" s="13"/>
      <c r="W41" s="12"/>
      <c r="X41" s="4"/>
      <c r="Y41" s="4"/>
      <c r="Z41" s="4"/>
      <c r="AA41" s="4"/>
      <c r="AB41" s="4"/>
    </row>
    <row r="42" spans="1:29" s="8" customFormat="1" x14ac:dyDescent="0.15">
      <c r="A42" s="4"/>
      <c r="B42" s="4"/>
      <c r="C42" s="4"/>
      <c r="D42" s="9"/>
      <c r="E42" s="11" t="s">
        <v>153</v>
      </c>
      <c r="F42" s="9" t="s">
        <v>163</v>
      </c>
      <c r="G42" s="4"/>
      <c r="H42" s="4"/>
      <c r="I42" s="10"/>
      <c r="J42" s="9" t="s">
        <v>163</v>
      </c>
      <c r="K42" s="4"/>
      <c r="L42" s="4"/>
      <c r="M42" s="4"/>
      <c r="N42" s="10"/>
      <c r="O42" s="9" t="s">
        <v>177</v>
      </c>
      <c r="P42" s="10"/>
      <c r="Q42" s="9" t="s">
        <v>177</v>
      </c>
      <c r="R42" s="9" t="s">
        <v>177</v>
      </c>
      <c r="S42" s="10"/>
      <c r="T42" s="12"/>
      <c r="U42" s="14"/>
      <c r="V42" s="13"/>
      <c r="W42" s="12"/>
      <c r="X42" s="4"/>
      <c r="Y42" s="4"/>
      <c r="Z42" s="4"/>
      <c r="AA42" s="4"/>
      <c r="AB42" s="4"/>
    </row>
    <row r="43" spans="1:29" s="8" customFormat="1" x14ac:dyDescent="0.15">
      <c r="A43" s="4"/>
      <c r="B43" s="4"/>
      <c r="C43" s="4"/>
      <c r="D43" s="9"/>
      <c r="E43" s="23"/>
      <c r="F43" s="9" t="s">
        <v>78</v>
      </c>
      <c r="G43" s="4"/>
      <c r="H43" s="4"/>
      <c r="I43" s="10"/>
      <c r="J43" s="9" t="s">
        <v>77</v>
      </c>
      <c r="K43" s="4"/>
      <c r="L43" s="4"/>
      <c r="M43" s="4"/>
      <c r="N43" s="10"/>
      <c r="O43" s="12"/>
      <c r="P43" s="13"/>
      <c r="Q43" s="12"/>
      <c r="R43" s="14"/>
      <c r="S43" s="13"/>
      <c r="T43" s="12"/>
      <c r="U43" s="14"/>
      <c r="V43" s="13"/>
      <c r="W43" s="12"/>
      <c r="X43" s="4"/>
      <c r="Y43" s="4"/>
      <c r="Z43" s="4"/>
      <c r="AA43" s="4"/>
      <c r="AB43" s="4"/>
    </row>
    <row r="44" spans="1:29" s="8" customFormat="1" ht="12" customHeight="1" x14ac:dyDescent="0.15">
      <c r="A44" s="4"/>
      <c r="B44" s="14"/>
      <c r="C44" s="14"/>
      <c r="D44" s="12"/>
      <c r="E44" s="23"/>
      <c r="F44" s="15"/>
      <c r="G44" s="22"/>
      <c r="H44" s="22"/>
      <c r="I44" s="16"/>
      <c r="J44" s="15"/>
      <c r="K44" s="22"/>
      <c r="L44" s="22"/>
      <c r="M44" s="22"/>
      <c r="N44" s="16"/>
      <c r="O44" s="15"/>
      <c r="P44" s="16"/>
      <c r="Q44" s="15"/>
      <c r="R44" s="22"/>
      <c r="S44" s="16"/>
      <c r="T44" s="15"/>
      <c r="U44" s="22"/>
      <c r="V44" s="16"/>
      <c r="W44" s="12"/>
      <c r="X44" s="4"/>
      <c r="Y44" s="4"/>
      <c r="Z44" s="4"/>
      <c r="AA44" s="4"/>
      <c r="AB44" s="4"/>
    </row>
    <row r="45" spans="1:29" s="8" customFormat="1" x14ac:dyDescent="0.15">
      <c r="A45" s="4"/>
      <c r="B45" s="14"/>
      <c r="C45" s="14"/>
      <c r="D45" s="14" t="s">
        <v>178</v>
      </c>
      <c r="E45" s="5"/>
      <c r="F45" s="6"/>
      <c r="G45" s="6"/>
      <c r="H45" s="6"/>
      <c r="I45" s="6"/>
      <c r="J45" s="6"/>
      <c r="K45" s="6"/>
      <c r="L45" s="6"/>
      <c r="M45" s="6"/>
      <c r="N45" s="6"/>
      <c r="O45" s="6"/>
      <c r="P45" s="6"/>
      <c r="Q45" s="6"/>
      <c r="R45" s="6"/>
      <c r="S45" s="6"/>
      <c r="T45" s="6"/>
      <c r="U45" s="6"/>
      <c r="V45" s="7"/>
      <c r="W45" s="9"/>
      <c r="X45" s="4"/>
      <c r="Y45" s="4"/>
      <c r="Z45" s="4"/>
      <c r="AA45" s="4"/>
      <c r="AB45" s="4"/>
      <c r="AC45" s="14"/>
    </row>
    <row r="46" spans="1:29" s="8" customFormat="1" x14ac:dyDescent="0.15">
      <c r="A46" s="4"/>
      <c r="B46" s="4"/>
      <c r="C46" s="10"/>
      <c r="D46" s="29"/>
      <c r="E46" s="17" t="s">
        <v>179</v>
      </c>
      <c r="F46" s="19"/>
      <c r="G46" s="19"/>
      <c r="H46" s="19"/>
      <c r="I46" s="19"/>
      <c r="J46" s="19"/>
      <c r="K46" s="19"/>
      <c r="L46" s="19"/>
      <c r="M46" s="19"/>
      <c r="N46" s="19"/>
      <c r="O46" s="19"/>
      <c r="P46" s="19"/>
      <c r="Q46" s="19"/>
      <c r="R46" s="19"/>
      <c r="S46" s="19"/>
      <c r="T46" s="19"/>
      <c r="U46" s="19"/>
      <c r="V46" s="18"/>
      <c r="W46" s="9"/>
      <c r="X46" s="4"/>
      <c r="Y46" s="4"/>
      <c r="Z46" s="4"/>
      <c r="AA46" s="4"/>
      <c r="AB46" s="4"/>
    </row>
    <row r="47" spans="1:29" x14ac:dyDescent="0.15">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1"/>
    </row>
    <row r="48" spans="1:29" s="8" customFormat="1" x14ac:dyDescent="0.15">
      <c r="A48" s="4"/>
      <c r="B48" s="89" t="s">
        <v>180</v>
      </c>
      <c r="C48" s="295" t="str">
        <f>CONCATENATE("１  令和",入力画面!C3,"年度及び令和",入力画面!C2,"年度の修繕・増築個所は網掛けの上、年度を表示するなどにより明示すること。")</f>
        <v>１  令和5年度及び令和6年度の修繕・増築個所は網掛けの上、年度を表示するなどにより明示すること。</v>
      </c>
      <c r="D48" s="4"/>
      <c r="E48" s="4"/>
      <c r="F48" s="4"/>
      <c r="G48" s="4"/>
      <c r="H48" s="4"/>
      <c r="I48" s="4"/>
      <c r="J48" s="4"/>
      <c r="K48" s="4"/>
      <c r="L48" s="4"/>
      <c r="M48" s="4"/>
      <c r="N48" s="4"/>
      <c r="O48" s="4"/>
      <c r="P48" s="4"/>
      <c r="Q48" s="4"/>
      <c r="R48" s="4"/>
      <c r="S48" s="4"/>
      <c r="T48" s="4"/>
      <c r="U48" s="4"/>
      <c r="V48" s="4"/>
      <c r="W48" s="4"/>
      <c r="X48" s="4"/>
      <c r="Y48" s="4"/>
      <c r="Z48" s="4"/>
      <c r="AA48" s="4"/>
      <c r="AB48" s="4"/>
      <c r="AC48" s="14"/>
    </row>
    <row r="49" spans="1:29" s="8" customFormat="1" x14ac:dyDescent="0.15">
      <c r="A49" s="4"/>
      <c r="B49" s="14"/>
      <c r="C49" s="4" t="s">
        <v>181</v>
      </c>
      <c r="D49" s="4"/>
      <c r="E49" s="4"/>
      <c r="F49" s="4"/>
      <c r="G49" s="4"/>
      <c r="H49" s="4"/>
      <c r="I49" s="4"/>
      <c r="J49" s="4"/>
      <c r="K49" s="4"/>
      <c r="L49" s="4"/>
      <c r="M49" s="4"/>
      <c r="N49" s="4"/>
      <c r="O49" s="4"/>
      <c r="P49" s="4"/>
      <c r="Q49" s="4"/>
      <c r="R49" s="4"/>
      <c r="S49" s="4"/>
      <c r="T49" s="4"/>
      <c r="U49" s="4"/>
      <c r="V49" s="4"/>
      <c r="W49" s="4"/>
      <c r="X49" s="4"/>
      <c r="Y49" s="4"/>
      <c r="Z49" s="4"/>
      <c r="AA49" s="4"/>
      <c r="AB49" s="4"/>
      <c r="AC49" s="14"/>
    </row>
    <row r="50" spans="1:29" s="8" customFormat="1" x14ac:dyDescent="0.15">
      <c r="A50" s="4"/>
      <c r="B50" s="14"/>
      <c r="C50" s="4" t="s">
        <v>182</v>
      </c>
      <c r="D50" s="4"/>
      <c r="E50" s="4"/>
      <c r="F50" s="4"/>
      <c r="G50" s="4"/>
      <c r="H50" s="4"/>
      <c r="I50" s="4"/>
      <c r="J50" s="4"/>
      <c r="K50" s="4"/>
      <c r="L50" s="4"/>
      <c r="M50" s="4"/>
      <c r="N50" s="4"/>
      <c r="O50" s="4"/>
      <c r="P50" s="4"/>
      <c r="Q50" s="4"/>
      <c r="R50" s="4"/>
      <c r="S50" s="4"/>
      <c r="T50" s="4"/>
      <c r="U50" s="4"/>
      <c r="V50" s="4"/>
      <c r="W50" s="4"/>
      <c r="X50" s="4"/>
      <c r="Y50" s="4"/>
      <c r="Z50" s="4"/>
      <c r="AA50" s="4"/>
      <c r="AB50" s="4"/>
      <c r="AC50" s="14"/>
    </row>
    <row r="51" spans="1:29" s="8" customFormat="1" x14ac:dyDescent="0.15">
      <c r="A51" s="4"/>
      <c r="B51" s="14"/>
      <c r="C51" s="4" t="s">
        <v>183</v>
      </c>
      <c r="D51" s="4"/>
      <c r="E51" s="4"/>
      <c r="F51" s="4"/>
      <c r="G51" s="4"/>
      <c r="H51" s="4"/>
      <c r="I51" s="4"/>
      <c r="J51" s="4"/>
      <c r="K51" s="4"/>
      <c r="L51" s="4"/>
      <c r="M51" s="4"/>
      <c r="N51" s="4"/>
      <c r="O51" s="4"/>
      <c r="P51" s="4"/>
      <c r="Q51" s="4"/>
      <c r="R51" s="4"/>
      <c r="S51" s="4"/>
      <c r="T51" s="4"/>
      <c r="U51" s="4"/>
      <c r="V51" s="4"/>
      <c r="W51" s="4"/>
      <c r="X51" s="4"/>
      <c r="Y51" s="4"/>
      <c r="Z51" s="4"/>
      <c r="AA51" s="4"/>
      <c r="AB51" s="4"/>
      <c r="AC51" s="14"/>
    </row>
    <row r="52" spans="1:29" s="8" customFormat="1" x14ac:dyDescent="0.15">
      <c r="A52" s="4"/>
      <c r="B52" s="14"/>
      <c r="C52" s="4" t="s">
        <v>184</v>
      </c>
      <c r="D52" s="4"/>
      <c r="E52" s="4"/>
      <c r="F52" s="4"/>
      <c r="G52" s="4"/>
      <c r="H52" s="4"/>
      <c r="I52" s="4"/>
      <c r="J52" s="4"/>
      <c r="K52" s="4"/>
      <c r="L52" s="4"/>
      <c r="M52" s="4"/>
      <c r="N52" s="4"/>
      <c r="O52" s="4"/>
      <c r="P52" s="4"/>
      <c r="Q52" s="4"/>
      <c r="R52" s="4"/>
      <c r="S52" s="4"/>
      <c r="T52" s="4"/>
      <c r="U52" s="4"/>
      <c r="V52" s="4"/>
      <c r="W52" s="4"/>
      <c r="X52" s="4"/>
      <c r="Y52" s="4"/>
      <c r="Z52" s="4"/>
      <c r="AA52" s="4"/>
      <c r="AB52" s="4"/>
      <c r="AC52" s="14"/>
    </row>
    <row r="53" spans="1:29" s="8" customFormat="1" x14ac:dyDescent="0.15">
      <c r="A53" s="4"/>
      <c r="B53" s="14"/>
      <c r="C53" s="4" t="s">
        <v>185</v>
      </c>
      <c r="D53" s="4"/>
      <c r="E53" s="4"/>
      <c r="F53" s="4"/>
      <c r="G53" s="4"/>
      <c r="H53" s="4"/>
      <c r="I53" s="4"/>
      <c r="J53" s="4"/>
      <c r="K53" s="4"/>
      <c r="L53" s="4"/>
      <c r="M53" s="4"/>
      <c r="N53" s="4"/>
      <c r="O53" s="4"/>
      <c r="P53" s="4"/>
      <c r="Q53" s="4"/>
      <c r="R53" s="4"/>
      <c r="S53" s="4"/>
      <c r="T53" s="4"/>
      <c r="U53" s="4"/>
      <c r="V53" s="4"/>
      <c r="W53" s="4"/>
      <c r="X53" s="4"/>
      <c r="Y53" s="4"/>
      <c r="Z53" s="4"/>
      <c r="AA53" s="4"/>
      <c r="AB53" s="4"/>
      <c r="AC53" s="14"/>
    </row>
    <row r="54" spans="1:29" x14ac:dyDescent="0.15">
      <c r="A54" s="32"/>
      <c r="B54" s="32"/>
      <c r="C54" s="487" t="s">
        <v>679</v>
      </c>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row>
    <row r="55" spans="1:29" x14ac:dyDescent="0.15">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row>
  </sheetData>
  <mergeCells count="8">
    <mergeCell ref="E10:E11"/>
    <mergeCell ref="Y15:Y16"/>
    <mergeCell ref="C30:C38"/>
    <mergeCell ref="E32:E33"/>
    <mergeCell ref="E34:E35"/>
    <mergeCell ref="E36:E38"/>
    <mergeCell ref="J36:L38"/>
    <mergeCell ref="M36:O38"/>
  </mergeCells>
  <phoneticPr fontId="5"/>
  <pageMargins left="0.4" right="0.37" top="0.98399999999999999" bottom="0.98399999999999999" header="0.51200000000000001" footer="0.51200000000000001"/>
  <pageSetup paperSize="9" scale="105" orientation="portrait" r:id="rId1"/>
  <headerFooter alignWithMargins="0">
    <oddFooter>&amp;C&amp;"ＭＳ 明朝,標準"-2-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V34"/>
  <sheetViews>
    <sheetView view="pageBreakPreview" zoomScaleNormal="120" zoomScaleSheetLayoutView="100" workbookViewId="0">
      <selection activeCell="K14" sqref="K14"/>
    </sheetView>
  </sheetViews>
  <sheetFormatPr defaultColWidth="9" defaultRowHeight="13.5" x14ac:dyDescent="0.15"/>
  <cols>
    <col min="1" max="1" width="1.625" style="90" customWidth="1"/>
    <col min="2" max="2" width="3.25" style="90" customWidth="1"/>
    <col min="3" max="17" width="5.5" style="90" customWidth="1"/>
    <col min="18" max="19" width="5" style="90" customWidth="1"/>
    <col min="20" max="20" width="1.75" style="90" customWidth="1"/>
    <col min="21" max="21" width="3.75" style="90" customWidth="1"/>
    <col min="22" max="16384" width="9" style="90"/>
  </cols>
  <sheetData>
    <row r="2" spans="2:20" ht="14.25" x14ac:dyDescent="0.15">
      <c r="B2" s="107" t="s">
        <v>192</v>
      </c>
      <c r="C2" s="108"/>
      <c r="D2" s="108"/>
      <c r="E2" s="108"/>
      <c r="F2" s="108"/>
      <c r="G2" s="108"/>
      <c r="H2" s="108"/>
      <c r="I2" s="108"/>
      <c r="J2" s="108"/>
      <c r="K2" s="108"/>
      <c r="L2" s="108"/>
      <c r="M2" s="108"/>
      <c r="N2" s="108"/>
      <c r="O2" s="108"/>
      <c r="P2" s="108"/>
      <c r="Q2" s="108"/>
      <c r="R2" s="108"/>
      <c r="S2" s="108"/>
      <c r="T2" s="108"/>
    </row>
    <row r="3" spans="2:20" ht="8.25" customHeight="1" x14ac:dyDescent="0.15">
      <c r="B3" s="44" t="s">
        <v>193</v>
      </c>
      <c r="C3" s="108"/>
      <c r="D3" s="108"/>
      <c r="E3" s="108"/>
      <c r="F3" s="108"/>
      <c r="G3" s="108"/>
      <c r="H3" s="108"/>
      <c r="I3" s="108"/>
      <c r="J3" s="108"/>
      <c r="K3" s="108"/>
      <c r="L3" s="108"/>
      <c r="M3" s="108"/>
      <c r="N3" s="108"/>
      <c r="O3" s="108"/>
      <c r="P3" s="108"/>
      <c r="Q3" s="108"/>
      <c r="R3" s="108"/>
      <c r="S3" s="108"/>
      <c r="T3" s="108"/>
    </row>
    <row r="4" spans="2:20" ht="25.5" customHeight="1" x14ac:dyDescent="0.15">
      <c r="B4" s="848" t="s">
        <v>917</v>
      </c>
      <c r="C4" s="848"/>
      <c r="D4" s="848"/>
      <c r="E4" s="848"/>
      <c r="F4" s="848"/>
      <c r="G4" s="848"/>
      <c r="H4" s="849" t="s">
        <v>347</v>
      </c>
      <c r="I4" s="850"/>
      <c r="J4" s="851"/>
      <c r="K4" s="852"/>
      <c r="L4" s="852"/>
      <c r="M4" s="852"/>
      <c r="N4" s="852"/>
      <c r="O4" s="852"/>
      <c r="P4" s="852"/>
      <c r="Q4" s="853"/>
      <c r="R4" s="716"/>
      <c r="S4" s="716"/>
      <c r="T4" s="714"/>
    </row>
    <row r="5" spans="2:20" s="50" customFormat="1" ht="8.25" customHeight="1" x14ac:dyDescent="0.15">
      <c r="B5" s="801"/>
      <c r="C5" s="856"/>
      <c r="D5" s="857"/>
      <c r="E5" s="857"/>
      <c r="F5" s="818" t="s">
        <v>201</v>
      </c>
      <c r="G5" s="818" t="s">
        <v>202</v>
      </c>
      <c r="H5" s="822" t="s">
        <v>101</v>
      </c>
      <c r="I5" s="800"/>
      <c r="J5" s="800"/>
      <c r="K5" s="843"/>
      <c r="L5" s="837" t="s">
        <v>102</v>
      </c>
      <c r="M5" s="825" t="s">
        <v>87</v>
      </c>
      <c r="N5" s="825"/>
      <c r="O5" s="830" t="s">
        <v>199</v>
      </c>
      <c r="P5" s="830" t="s">
        <v>200</v>
      </c>
      <c r="Q5" s="827" t="s">
        <v>135</v>
      </c>
      <c r="R5" s="715"/>
    </row>
    <row r="6" spans="2:20" s="50" customFormat="1" ht="8.25" customHeight="1" x14ac:dyDescent="0.15">
      <c r="B6" s="801"/>
      <c r="C6" s="858"/>
      <c r="D6" s="859"/>
      <c r="E6" s="859"/>
      <c r="F6" s="819"/>
      <c r="G6" s="819"/>
      <c r="H6" s="823"/>
      <c r="I6" s="844"/>
      <c r="J6" s="844"/>
      <c r="K6" s="845"/>
      <c r="L6" s="819"/>
      <c r="M6" s="826"/>
      <c r="N6" s="826"/>
      <c r="O6" s="831"/>
      <c r="P6" s="831"/>
      <c r="Q6" s="828"/>
      <c r="R6" s="715"/>
    </row>
    <row r="7" spans="2:20" s="50" customFormat="1" ht="18" customHeight="1" x14ac:dyDescent="0.15">
      <c r="B7" s="801"/>
      <c r="C7" s="858"/>
      <c r="D7" s="859"/>
      <c r="E7" s="859"/>
      <c r="F7" s="819"/>
      <c r="G7" s="819"/>
      <c r="H7" s="833" t="s">
        <v>910</v>
      </c>
      <c r="I7" s="842" t="s">
        <v>195</v>
      </c>
      <c r="J7" s="838" t="s">
        <v>911</v>
      </c>
      <c r="K7" s="833" t="s">
        <v>919</v>
      </c>
      <c r="L7" s="819"/>
      <c r="M7" s="830" t="s">
        <v>196</v>
      </c>
      <c r="N7" s="446"/>
      <c r="O7" s="831"/>
      <c r="P7" s="831"/>
      <c r="Q7" s="828"/>
      <c r="R7" s="715"/>
    </row>
    <row r="8" spans="2:20" s="50" customFormat="1" ht="17.25" customHeight="1" x14ac:dyDescent="0.15">
      <c r="B8" s="801"/>
      <c r="C8" s="858"/>
      <c r="D8" s="859"/>
      <c r="E8" s="859"/>
      <c r="F8" s="819"/>
      <c r="G8" s="819"/>
      <c r="H8" s="834"/>
      <c r="I8" s="839"/>
      <c r="J8" s="839"/>
      <c r="K8" s="818"/>
      <c r="L8" s="819"/>
      <c r="M8" s="830"/>
      <c r="N8" s="446" t="s">
        <v>197</v>
      </c>
      <c r="O8" s="831"/>
      <c r="P8" s="831"/>
      <c r="Q8" s="828"/>
      <c r="R8" s="715"/>
    </row>
    <row r="9" spans="2:20" s="50" customFormat="1" ht="17.25" customHeight="1" x14ac:dyDescent="0.15">
      <c r="B9" s="801"/>
      <c r="C9" s="858"/>
      <c r="D9" s="859"/>
      <c r="E9" s="859"/>
      <c r="F9" s="819"/>
      <c r="G9" s="819"/>
      <c r="H9" s="834"/>
      <c r="I9" s="839"/>
      <c r="J9" s="839"/>
      <c r="K9" s="818"/>
      <c r="L9" s="819"/>
      <c r="M9" s="830"/>
      <c r="N9" s="446"/>
      <c r="O9" s="831"/>
      <c r="P9" s="831"/>
      <c r="Q9" s="828"/>
      <c r="R9" s="715"/>
    </row>
    <row r="10" spans="2:20" s="50" customFormat="1" ht="17.25" customHeight="1" x14ac:dyDescent="0.15">
      <c r="B10" s="801"/>
      <c r="C10" s="858"/>
      <c r="D10" s="859"/>
      <c r="E10" s="859"/>
      <c r="F10" s="819"/>
      <c r="G10" s="819"/>
      <c r="H10" s="834"/>
      <c r="I10" s="839"/>
      <c r="J10" s="839"/>
      <c r="K10" s="818"/>
      <c r="L10" s="819"/>
      <c r="M10" s="830"/>
      <c r="N10" s="446" t="s">
        <v>198</v>
      </c>
      <c r="O10" s="831"/>
      <c r="P10" s="831"/>
      <c r="Q10" s="828"/>
      <c r="R10" s="715"/>
    </row>
    <row r="11" spans="2:20" s="50" customFormat="1" ht="17.25" customHeight="1" x14ac:dyDescent="0.15">
      <c r="B11" s="801"/>
      <c r="C11" s="860"/>
      <c r="D11" s="861"/>
      <c r="E11" s="861"/>
      <c r="F11" s="820"/>
      <c r="G11" s="820"/>
      <c r="H11" s="835"/>
      <c r="I11" s="840"/>
      <c r="J11" s="840"/>
      <c r="K11" s="841"/>
      <c r="L11" s="820"/>
      <c r="M11" s="836"/>
      <c r="N11" s="712"/>
      <c r="O11" s="832"/>
      <c r="P11" s="832"/>
      <c r="Q11" s="829"/>
      <c r="R11" s="715"/>
    </row>
    <row r="12" spans="2:20" s="50" customFormat="1" ht="25.5" customHeight="1" x14ac:dyDescent="0.15">
      <c r="B12" s="801"/>
      <c r="C12" s="718">
        <f>入力画面!C3</f>
        <v>5</v>
      </c>
      <c r="D12" s="806" t="s">
        <v>104</v>
      </c>
      <c r="E12" s="807"/>
      <c r="F12" s="824"/>
      <c r="G12" s="706" t="s">
        <v>610</v>
      </c>
      <c r="H12" s="706" t="s">
        <v>610</v>
      </c>
      <c r="I12" s="706"/>
      <c r="J12" s="706" t="s">
        <v>610</v>
      </c>
      <c r="K12" s="706" t="s">
        <v>610</v>
      </c>
      <c r="L12" s="706" t="s">
        <v>610</v>
      </c>
      <c r="M12" s="804"/>
      <c r="N12" s="706" t="s">
        <v>610</v>
      </c>
      <c r="O12" s="706" t="s">
        <v>610</v>
      </c>
      <c r="P12" s="706" t="s">
        <v>610</v>
      </c>
      <c r="Q12" s="721" t="s">
        <v>610</v>
      </c>
      <c r="R12" s="715"/>
    </row>
    <row r="13" spans="2:20" s="50" customFormat="1" ht="25.5" customHeight="1" x14ac:dyDescent="0.15">
      <c r="B13" s="801"/>
      <c r="C13" s="718" t="s">
        <v>918</v>
      </c>
      <c r="D13" s="808"/>
      <c r="E13" s="809"/>
      <c r="F13" s="825"/>
      <c r="G13" s="704"/>
      <c r="H13" s="708"/>
      <c r="I13" s="704"/>
      <c r="J13" s="704"/>
      <c r="K13" s="704"/>
      <c r="L13" s="704"/>
      <c r="M13" s="805"/>
      <c r="N13" s="704"/>
      <c r="O13" s="704"/>
      <c r="P13" s="704"/>
      <c r="Q13" s="722"/>
      <c r="R13" s="715"/>
    </row>
    <row r="14" spans="2:20" s="50" customFormat="1" ht="25.5" customHeight="1" x14ac:dyDescent="0.15">
      <c r="B14" s="801"/>
      <c r="C14" s="726" t="s">
        <v>103</v>
      </c>
      <c r="D14" s="810"/>
      <c r="E14" s="811"/>
      <c r="F14" s="826"/>
      <c r="G14" s="704"/>
      <c r="H14" s="708"/>
      <c r="I14" s="704"/>
      <c r="J14" s="704"/>
      <c r="K14" s="704"/>
      <c r="L14" s="704"/>
      <c r="M14" s="805"/>
      <c r="N14" s="704"/>
      <c r="O14" s="704"/>
      <c r="P14" s="704"/>
      <c r="Q14" s="722"/>
      <c r="R14" s="715"/>
    </row>
    <row r="15" spans="2:20" s="50" customFormat="1" ht="25.5" customHeight="1" x14ac:dyDescent="0.15">
      <c r="B15" s="801"/>
      <c r="C15" s="711"/>
      <c r="D15" s="806" t="s">
        <v>104</v>
      </c>
      <c r="E15" s="807"/>
      <c r="F15" s="800"/>
      <c r="G15" s="706" t="s">
        <v>610</v>
      </c>
      <c r="H15" s="706" t="s">
        <v>610</v>
      </c>
      <c r="I15" s="706"/>
      <c r="J15" s="706" t="s">
        <v>610</v>
      </c>
      <c r="K15" s="706" t="s">
        <v>610</v>
      </c>
      <c r="L15" s="706" t="s">
        <v>610</v>
      </c>
      <c r="M15" s="804"/>
      <c r="N15" s="706" t="s">
        <v>610</v>
      </c>
      <c r="O15" s="706" t="s">
        <v>610</v>
      </c>
      <c r="P15" s="706" t="s">
        <v>610</v>
      </c>
      <c r="Q15" s="721" t="s">
        <v>610</v>
      </c>
      <c r="R15" s="715"/>
    </row>
    <row r="16" spans="2:20" s="50" customFormat="1" ht="25.5" customHeight="1" x14ac:dyDescent="0.15">
      <c r="B16" s="801"/>
      <c r="C16" s="707">
        <f>入力画面!C2</f>
        <v>6</v>
      </c>
      <c r="D16" s="808"/>
      <c r="E16" s="809"/>
      <c r="F16" s="800"/>
      <c r="G16" s="704"/>
      <c r="H16" s="708"/>
      <c r="I16" s="704"/>
      <c r="J16" s="704"/>
      <c r="K16" s="704"/>
      <c r="L16" s="704"/>
      <c r="M16" s="805"/>
      <c r="N16" s="704"/>
      <c r="O16" s="704"/>
      <c r="P16" s="704"/>
      <c r="Q16" s="722"/>
      <c r="R16" s="715"/>
    </row>
    <row r="17" spans="2:22" s="50" customFormat="1" ht="25.5" customHeight="1" x14ac:dyDescent="0.15">
      <c r="B17" s="801"/>
      <c r="C17" s="723"/>
      <c r="D17" s="810"/>
      <c r="E17" s="811"/>
      <c r="F17" s="800"/>
      <c r="G17" s="704"/>
      <c r="H17" s="708"/>
      <c r="I17" s="704"/>
      <c r="J17" s="704"/>
      <c r="K17" s="704"/>
      <c r="L17" s="704"/>
      <c r="M17" s="805"/>
      <c r="N17" s="704"/>
      <c r="O17" s="704"/>
      <c r="P17" s="704"/>
      <c r="Q17" s="722"/>
      <c r="R17" s="715"/>
    </row>
    <row r="18" spans="2:22" s="50" customFormat="1" ht="25.5" customHeight="1" x14ac:dyDescent="0.15">
      <c r="B18" s="801"/>
      <c r="C18" s="711" t="s">
        <v>909</v>
      </c>
      <c r="D18" s="812" t="s">
        <v>301</v>
      </c>
      <c r="E18" s="813"/>
      <c r="F18" s="821"/>
      <c r="G18" s="706" t="s">
        <v>610</v>
      </c>
      <c r="H18" s="706" t="s">
        <v>610</v>
      </c>
      <c r="I18" s="706"/>
      <c r="J18" s="706" t="s">
        <v>610</v>
      </c>
      <c r="K18" s="706" t="s">
        <v>610</v>
      </c>
      <c r="L18" s="706" t="s">
        <v>610</v>
      </c>
      <c r="M18" s="804"/>
      <c r="N18" s="706" t="s">
        <v>610</v>
      </c>
      <c r="O18" s="706" t="s">
        <v>610</v>
      </c>
      <c r="P18" s="706" t="s">
        <v>610</v>
      </c>
      <c r="Q18" s="721" t="s">
        <v>610</v>
      </c>
      <c r="R18" s="715"/>
      <c r="V18" s="37"/>
    </row>
    <row r="19" spans="2:22" s="50" customFormat="1" ht="25.5" customHeight="1" x14ac:dyDescent="0.15">
      <c r="B19" s="801"/>
      <c r="C19" s="711"/>
      <c r="D19" s="814"/>
      <c r="E19" s="815"/>
      <c r="F19" s="822"/>
      <c r="G19" s="704"/>
      <c r="H19" s="708"/>
      <c r="I19" s="704"/>
      <c r="J19" s="704"/>
      <c r="K19" s="704"/>
      <c r="L19" s="704"/>
      <c r="M19" s="805"/>
      <c r="N19" s="704"/>
      <c r="O19" s="704"/>
      <c r="P19" s="704"/>
      <c r="Q19" s="722"/>
      <c r="R19" s="715"/>
      <c r="V19" s="37"/>
    </row>
    <row r="20" spans="2:22" s="50" customFormat="1" ht="25.5" customHeight="1" x14ac:dyDescent="0.15">
      <c r="B20" s="801"/>
      <c r="C20" s="711" t="s">
        <v>103</v>
      </c>
      <c r="D20" s="816"/>
      <c r="E20" s="817"/>
      <c r="F20" s="823"/>
      <c r="G20" s="705"/>
      <c r="H20" s="717"/>
      <c r="I20" s="705"/>
      <c r="J20" s="705"/>
      <c r="K20" s="705"/>
      <c r="L20" s="705"/>
      <c r="M20" s="862"/>
      <c r="N20" s="705"/>
      <c r="O20" s="705"/>
      <c r="P20" s="705"/>
      <c r="Q20" s="724"/>
      <c r="R20" s="715"/>
      <c r="V20" s="37"/>
    </row>
    <row r="21" spans="2:22" s="50" customFormat="1" ht="25.5" customHeight="1" x14ac:dyDescent="0.15">
      <c r="B21" s="801"/>
      <c r="C21" s="711"/>
      <c r="D21" s="822"/>
      <c r="E21" s="843"/>
      <c r="F21" s="800"/>
      <c r="G21" s="704" t="s">
        <v>611</v>
      </c>
      <c r="H21" s="706" t="s">
        <v>610</v>
      </c>
      <c r="I21" s="704"/>
      <c r="J21" s="704" t="s">
        <v>611</v>
      </c>
      <c r="K21" s="704" t="s">
        <v>611</v>
      </c>
      <c r="L21" s="704" t="s">
        <v>611</v>
      </c>
      <c r="M21" s="709"/>
      <c r="N21" s="704" t="s">
        <v>611</v>
      </c>
      <c r="O21" s="704" t="s">
        <v>611</v>
      </c>
      <c r="P21" s="704" t="s">
        <v>611</v>
      </c>
      <c r="Q21" s="722" t="s">
        <v>610</v>
      </c>
      <c r="R21" s="715"/>
    </row>
    <row r="22" spans="2:22" s="50" customFormat="1" ht="25.5" customHeight="1" x14ac:dyDescent="0.15">
      <c r="B22" s="801"/>
      <c r="C22" s="711"/>
      <c r="D22" s="822" t="s">
        <v>105</v>
      </c>
      <c r="E22" s="843"/>
      <c r="F22" s="800"/>
      <c r="G22" s="461" t="s">
        <v>612</v>
      </c>
      <c r="H22" s="461" t="s">
        <v>612</v>
      </c>
      <c r="I22" s="704"/>
      <c r="J22" s="461" t="s">
        <v>612</v>
      </c>
      <c r="K22" s="461" t="s">
        <v>612</v>
      </c>
      <c r="L22" s="461" t="s">
        <v>612</v>
      </c>
      <c r="M22" s="713"/>
      <c r="N22" s="461" t="s">
        <v>612</v>
      </c>
      <c r="O22" s="461" t="s">
        <v>612</v>
      </c>
      <c r="P22" s="461" t="s">
        <v>612</v>
      </c>
      <c r="Q22" s="725" t="s">
        <v>612</v>
      </c>
      <c r="R22" s="715"/>
    </row>
    <row r="23" spans="2:22" s="50" customFormat="1" ht="25.5" customHeight="1" x14ac:dyDescent="0.15">
      <c r="B23" s="801"/>
      <c r="C23" s="710"/>
      <c r="D23" s="56"/>
      <c r="E23" s="57"/>
      <c r="F23" s="802"/>
      <c r="G23" s="397"/>
      <c r="H23" s="398"/>
      <c r="I23" s="397"/>
      <c r="J23" s="397"/>
      <c r="K23" s="397"/>
      <c r="L23" s="397"/>
      <c r="M23" s="399"/>
      <c r="N23" s="397"/>
      <c r="O23" s="397"/>
      <c r="P23" s="397"/>
      <c r="Q23" s="719"/>
      <c r="R23" s="715"/>
    </row>
    <row r="24" spans="2:22" s="50" customFormat="1" ht="19.5" customHeight="1" x14ac:dyDescent="0.15">
      <c r="B24" s="77"/>
      <c r="C24" s="77" t="s">
        <v>912</v>
      </c>
      <c r="D24" s="77"/>
      <c r="E24" s="77"/>
      <c r="F24" s="77"/>
      <c r="G24" s="77"/>
      <c r="H24" s="77"/>
      <c r="I24" s="77"/>
      <c r="J24" s="77"/>
      <c r="K24" s="77"/>
      <c r="L24" s="77"/>
      <c r="M24" s="77"/>
      <c r="N24" s="77"/>
      <c r="O24" s="77"/>
      <c r="P24" s="77"/>
      <c r="Q24" s="77"/>
      <c r="R24" s="77"/>
      <c r="S24" s="77"/>
      <c r="T24" s="77"/>
    </row>
    <row r="25" spans="2:22" s="50" customFormat="1" ht="19.5" customHeight="1" x14ac:dyDescent="0.15">
      <c r="C25" s="720">
        <v>1</v>
      </c>
      <c r="D25" s="855" t="s">
        <v>913</v>
      </c>
      <c r="E25" s="855"/>
      <c r="F25" s="855"/>
      <c r="G25" s="855"/>
      <c r="H25" s="855"/>
      <c r="I25" s="855"/>
      <c r="J25" s="855"/>
      <c r="K25" s="855"/>
      <c r="L25" s="855"/>
      <c r="M25" s="855"/>
      <c r="N25" s="855"/>
      <c r="O25" s="855"/>
      <c r="P25" s="855"/>
      <c r="Q25" s="855"/>
    </row>
    <row r="26" spans="2:22" s="50" customFormat="1" ht="49.5" customHeight="1" x14ac:dyDescent="0.15">
      <c r="C26" s="720">
        <v>2</v>
      </c>
      <c r="D26" s="854" t="s">
        <v>914</v>
      </c>
      <c r="E26" s="854"/>
      <c r="F26" s="854"/>
      <c r="G26" s="854"/>
      <c r="H26" s="854"/>
      <c r="I26" s="854"/>
      <c r="J26" s="854"/>
      <c r="K26" s="854"/>
      <c r="L26" s="854"/>
      <c r="M26" s="854"/>
      <c r="N26" s="854"/>
      <c r="O26" s="854"/>
      <c r="P26" s="854"/>
      <c r="Q26" s="854"/>
    </row>
    <row r="27" spans="2:22" s="50" customFormat="1" ht="28.5" customHeight="1" x14ac:dyDescent="0.15">
      <c r="C27" s="720">
        <v>3</v>
      </c>
      <c r="D27" s="846" t="s">
        <v>915</v>
      </c>
      <c r="E27" s="846"/>
      <c r="F27" s="846"/>
      <c r="G27" s="846"/>
      <c r="H27" s="846"/>
      <c r="I27" s="846"/>
      <c r="J27" s="846"/>
      <c r="K27" s="846"/>
      <c r="L27" s="846"/>
      <c r="M27" s="846"/>
      <c r="N27" s="846"/>
      <c r="O27" s="846"/>
      <c r="P27" s="846"/>
      <c r="Q27" s="846"/>
    </row>
    <row r="28" spans="2:22" s="50" customFormat="1" ht="19.5" customHeight="1" x14ac:dyDescent="0.15">
      <c r="C28" s="720">
        <v>4</v>
      </c>
      <c r="D28" s="847" t="s">
        <v>916</v>
      </c>
      <c r="E28" s="847"/>
      <c r="F28" s="847"/>
      <c r="G28" s="847"/>
      <c r="H28" s="847"/>
      <c r="I28" s="847"/>
      <c r="J28" s="847"/>
      <c r="K28" s="847"/>
      <c r="L28" s="847"/>
      <c r="M28" s="847"/>
      <c r="N28" s="847"/>
      <c r="O28" s="847"/>
      <c r="P28" s="847"/>
      <c r="Q28" s="847"/>
    </row>
    <row r="29" spans="2:22" s="50" customFormat="1" ht="19.5" customHeight="1" x14ac:dyDescent="0.15">
      <c r="C29" s="1"/>
      <c r="D29" s="1"/>
      <c r="E29" s="1"/>
      <c r="F29" s="1"/>
      <c r="G29" s="1"/>
      <c r="H29" s="1"/>
      <c r="I29" s="1"/>
      <c r="J29" s="1"/>
      <c r="K29" s="1"/>
      <c r="L29" s="1"/>
      <c r="M29" s="1"/>
    </row>
    <row r="30" spans="2:22" s="50" customFormat="1" ht="19.5" customHeight="1" x14ac:dyDescent="0.15">
      <c r="C30" s="1"/>
      <c r="D30" s="1"/>
      <c r="E30" s="1"/>
      <c r="F30" s="1"/>
      <c r="G30" s="1"/>
      <c r="H30" s="1"/>
      <c r="I30" s="1"/>
      <c r="J30" s="1"/>
      <c r="K30" s="1"/>
      <c r="L30" s="1"/>
      <c r="M30" s="1"/>
    </row>
    <row r="31" spans="2:22" s="50" customFormat="1" ht="19.5" customHeight="1" x14ac:dyDescent="0.15">
      <c r="C31" s="1"/>
      <c r="D31" s="1"/>
      <c r="E31" s="1"/>
      <c r="F31" s="1"/>
      <c r="G31" s="1"/>
      <c r="H31" s="1"/>
      <c r="I31" s="1"/>
      <c r="J31" s="1"/>
      <c r="K31" s="1"/>
      <c r="L31" s="1"/>
      <c r="M31" s="1"/>
    </row>
    <row r="32" spans="2:22" s="50" customFormat="1" ht="19.5" customHeight="1" x14ac:dyDescent="0.15">
      <c r="C32" s="1"/>
      <c r="D32" s="1"/>
      <c r="E32" s="1"/>
      <c r="F32" s="1"/>
      <c r="G32" s="1"/>
      <c r="H32" s="1"/>
      <c r="I32" s="1"/>
      <c r="J32" s="1"/>
      <c r="K32" s="1"/>
      <c r="L32" s="1"/>
      <c r="M32" s="1"/>
    </row>
    <row r="33" spans="3:13" s="50" customFormat="1" ht="19.5" customHeight="1" x14ac:dyDescent="0.15">
      <c r="C33" s="1"/>
      <c r="D33" s="1"/>
      <c r="E33" s="1"/>
      <c r="F33" s="1"/>
      <c r="G33" s="1"/>
      <c r="H33" s="1"/>
      <c r="I33" s="1"/>
      <c r="J33" s="1"/>
      <c r="K33" s="1"/>
      <c r="L33" s="1"/>
      <c r="M33" s="1"/>
    </row>
    <row r="34" spans="3:13" s="50" customFormat="1" ht="19.5" customHeight="1" x14ac:dyDescent="0.15">
      <c r="C34" s="1"/>
      <c r="D34" s="1"/>
      <c r="E34" s="1"/>
      <c r="F34" s="1"/>
      <c r="G34" s="1"/>
      <c r="H34" s="1"/>
      <c r="I34" s="1"/>
      <c r="J34" s="1"/>
      <c r="K34" s="1"/>
      <c r="L34" s="1"/>
      <c r="M34" s="1"/>
    </row>
  </sheetData>
  <mergeCells count="34">
    <mergeCell ref="D27:Q27"/>
    <mergeCell ref="D28:Q28"/>
    <mergeCell ref="B4:G4"/>
    <mergeCell ref="H4:I4"/>
    <mergeCell ref="J4:Q4"/>
    <mergeCell ref="D26:Q26"/>
    <mergeCell ref="D25:Q25"/>
    <mergeCell ref="B5:B23"/>
    <mergeCell ref="C5:E11"/>
    <mergeCell ref="M5:N6"/>
    <mergeCell ref="M15:M17"/>
    <mergeCell ref="F15:F17"/>
    <mergeCell ref="D21:E21"/>
    <mergeCell ref="F21:F23"/>
    <mergeCell ref="D22:E22"/>
    <mergeCell ref="M18:M20"/>
    <mergeCell ref="Q5:Q11"/>
    <mergeCell ref="O5:O11"/>
    <mergeCell ref="P5:P11"/>
    <mergeCell ref="H7:H11"/>
    <mergeCell ref="M7:M11"/>
    <mergeCell ref="L5:L11"/>
    <mergeCell ref="J7:J11"/>
    <mergeCell ref="K7:K11"/>
    <mergeCell ref="I7:I11"/>
    <mergeCell ref="H5:K6"/>
    <mergeCell ref="M12:M14"/>
    <mergeCell ref="D15:E17"/>
    <mergeCell ref="D18:E20"/>
    <mergeCell ref="F5:F11"/>
    <mergeCell ref="G5:G11"/>
    <mergeCell ref="F18:F20"/>
    <mergeCell ref="D12:E14"/>
    <mergeCell ref="F12:F14"/>
  </mergeCells>
  <phoneticPr fontId="5"/>
  <printOptions horizontalCentered="1"/>
  <pageMargins left="0.7" right="0.7" top="0.75" bottom="0.75" header="0.3" footer="0.3"/>
  <pageSetup paperSize="9" orientation="portrait" r:id="rId1"/>
  <headerFooter alignWithMargins="0">
    <oddFooter>&amp;C&amp;"ＭＳ 明朝,標準"-3-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J26"/>
  <sheetViews>
    <sheetView zoomScaleNormal="100" zoomScaleSheetLayoutView="100" workbookViewId="0">
      <selection activeCell="C17" sqref="C17"/>
    </sheetView>
  </sheetViews>
  <sheetFormatPr defaultRowHeight="13.5" x14ac:dyDescent="0.15"/>
  <cols>
    <col min="1" max="1" width="5.375" customWidth="1"/>
    <col min="2" max="2" width="17.25" customWidth="1"/>
    <col min="3" max="3" width="19.125" customWidth="1"/>
    <col min="4" max="4" width="8.875" customWidth="1"/>
    <col min="5" max="5" width="7.5" customWidth="1"/>
    <col min="6" max="6" width="7.875" customWidth="1"/>
    <col min="7" max="7" width="10.125" customWidth="1"/>
    <col min="8" max="8" width="5" customWidth="1"/>
    <col min="9" max="9" width="7.875" customWidth="1"/>
    <col min="10" max="10" width="41.125" customWidth="1"/>
    <col min="11" max="12" width="41.75" customWidth="1"/>
  </cols>
  <sheetData>
    <row r="1" spans="1:10" ht="4.5" customHeight="1" x14ac:dyDescent="0.15">
      <c r="B1" s="40"/>
    </row>
    <row r="2" spans="1:10" ht="14.25" x14ac:dyDescent="0.15">
      <c r="B2" s="107" t="s">
        <v>729</v>
      </c>
      <c r="C2" s="41"/>
      <c r="D2" s="41"/>
      <c r="E2" s="41"/>
      <c r="F2" s="41"/>
      <c r="G2" s="41"/>
      <c r="H2" s="41"/>
      <c r="I2" s="41"/>
    </row>
    <row r="3" spans="1:10" ht="18" customHeight="1" thickBot="1" x14ac:dyDescent="0.2">
      <c r="B3" s="38" t="s">
        <v>730</v>
      </c>
    </row>
    <row r="4" spans="1:10" ht="24" customHeight="1" x14ac:dyDescent="0.15">
      <c r="B4" s="877" t="s">
        <v>741</v>
      </c>
      <c r="C4" s="879" t="s">
        <v>221</v>
      </c>
      <c r="D4" s="865" t="s">
        <v>257</v>
      </c>
      <c r="E4" s="873" t="s">
        <v>364</v>
      </c>
      <c r="F4" s="868" t="s">
        <v>360</v>
      </c>
      <c r="G4" s="873" t="s">
        <v>367</v>
      </c>
      <c r="H4" s="868" t="s">
        <v>463</v>
      </c>
      <c r="I4" s="868" t="s">
        <v>359</v>
      </c>
      <c r="J4" s="871" t="s">
        <v>363</v>
      </c>
    </row>
    <row r="5" spans="1:10" ht="20.25" customHeight="1" x14ac:dyDescent="0.15">
      <c r="B5" s="878"/>
      <c r="C5" s="880"/>
      <c r="D5" s="866"/>
      <c r="E5" s="881"/>
      <c r="F5" s="869"/>
      <c r="G5" s="874"/>
      <c r="H5" s="870"/>
      <c r="I5" s="869"/>
      <c r="J5" s="872"/>
    </row>
    <row r="6" spans="1:10" ht="13.5" customHeight="1" x14ac:dyDescent="0.15">
      <c r="B6" s="878"/>
      <c r="C6" s="880"/>
      <c r="D6" s="866"/>
      <c r="E6" s="881"/>
      <c r="F6" s="869"/>
      <c r="G6" s="874"/>
      <c r="H6" s="870"/>
      <c r="I6" s="869"/>
      <c r="J6" s="872"/>
    </row>
    <row r="7" spans="1:10" ht="22.5" customHeight="1" x14ac:dyDescent="0.15">
      <c r="B7" s="878"/>
      <c r="C7" s="880"/>
      <c r="D7" s="867"/>
      <c r="E7" s="881"/>
      <c r="F7" s="869"/>
      <c r="G7" s="874"/>
      <c r="H7" s="870"/>
      <c r="I7" s="869"/>
      <c r="J7" s="872"/>
    </row>
    <row r="8" spans="1:10" s="311" customFormat="1" ht="26.25" customHeight="1" x14ac:dyDescent="0.15">
      <c r="B8" s="375" t="s">
        <v>258</v>
      </c>
      <c r="C8" s="335"/>
      <c r="D8" s="336" t="s">
        <v>362</v>
      </c>
      <c r="E8" s="374">
        <v>50</v>
      </c>
      <c r="F8" s="336" t="s">
        <v>366</v>
      </c>
      <c r="G8" s="374" t="s">
        <v>259</v>
      </c>
      <c r="H8" s="337">
        <v>45</v>
      </c>
      <c r="I8" s="336" t="s">
        <v>539</v>
      </c>
      <c r="J8" s="700" t="s">
        <v>891</v>
      </c>
    </row>
    <row r="9" spans="1:10" ht="26.25" customHeight="1" x14ac:dyDescent="0.15">
      <c r="B9" s="312" t="s">
        <v>752</v>
      </c>
      <c r="C9" s="246"/>
      <c r="D9" s="332" t="s">
        <v>361</v>
      </c>
      <c r="E9" s="332"/>
      <c r="F9" s="332" t="s">
        <v>365</v>
      </c>
      <c r="G9" s="338"/>
      <c r="H9" s="246"/>
      <c r="I9" s="332" t="s">
        <v>361</v>
      </c>
      <c r="J9" s="313"/>
    </row>
    <row r="10" spans="1:10" ht="26.25" customHeight="1" x14ac:dyDescent="0.15">
      <c r="B10" s="314"/>
      <c r="C10" s="246"/>
      <c r="D10" s="332" t="s">
        <v>361</v>
      </c>
      <c r="E10" s="332"/>
      <c r="F10" s="332" t="s">
        <v>365</v>
      </c>
      <c r="G10" s="338"/>
      <c r="H10" s="246"/>
      <c r="I10" s="332" t="s">
        <v>361</v>
      </c>
      <c r="J10" s="313"/>
    </row>
    <row r="11" spans="1:10" ht="26.25" customHeight="1" x14ac:dyDescent="0.15">
      <c r="B11" s="315"/>
      <c r="C11" s="246"/>
      <c r="D11" s="332" t="s">
        <v>361</v>
      </c>
      <c r="E11" s="332"/>
      <c r="F11" s="332" t="s">
        <v>365</v>
      </c>
      <c r="G11" s="338"/>
      <c r="H11" s="246"/>
      <c r="I11" s="332" t="s">
        <v>361</v>
      </c>
      <c r="J11" s="313"/>
    </row>
    <row r="12" spans="1:10" ht="26.25" customHeight="1" x14ac:dyDescent="0.15">
      <c r="B12" s="315"/>
      <c r="C12" s="246"/>
      <c r="D12" s="332" t="s">
        <v>361</v>
      </c>
      <c r="E12" s="332"/>
      <c r="F12" s="332" t="s">
        <v>365</v>
      </c>
      <c r="G12" s="338"/>
      <c r="H12" s="246"/>
      <c r="I12" s="332" t="s">
        <v>361</v>
      </c>
      <c r="J12" s="313"/>
    </row>
    <row r="13" spans="1:10" ht="26.25" customHeight="1" x14ac:dyDescent="0.15">
      <c r="A13">
        <v>5</v>
      </c>
      <c r="B13" s="315"/>
      <c r="C13" s="246"/>
      <c r="D13" s="332" t="s">
        <v>361</v>
      </c>
      <c r="E13" s="332"/>
      <c r="F13" s="332" t="s">
        <v>365</v>
      </c>
      <c r="G13" s="338"/>
      <c r="H13" s="246"/>
      <c r="I13" s="332" t="s">
        <v>361</v>
      </c>
      <c r="J13" s="313"/>
    </row>
    <row r="14" spans="1:10" ht="26.25" customHeight="1" x14ac:dyDescent="0.15">
      <c r="A14" s="875" t="s">
        <v>751</v>
      </c>
      <c r="B14" s="315"/>
      <c r="C14" s="246"/>
      <c r="D14" s="332" t="s">
        <v>361</v>
      </c>
      <c r="E14" s="332"/>
      <c r="F14" s="332" t="s">
        <v>365</v>
      </c>
      <c r="G14" s="338"/>
      <c r="H14" s="246"/>
      <c r="I14" s="332" t="s">
        <v>361</v>
      </c>
      <c r="J14" s="313"/>
    </row>
    <row r="15" spans="1:10" ht="26.25" customHeight="1" x14ac:dyDescent="0.15">
      <c r="A15" s="876"/>
      <c r="B15" s="315"/>
      <c r="C15" s="246"/>
      <c r="D15" s="332" t="s">
        <v>361</v>
      </c>
      <c r="E15" s="332"/>
      <c r="F15" s="332" t="s">
        <v>365</v>
      </c>
      <c r="G15" s="338"/>
      <c r="H15" s="246"/>
      <c r="I15" s="332" t="s">
        <v>361</v>
      </c>
      <c r="J15" s="313"/>
    </row>
    <row r="16" spans="1:10" ht="26.25" customHeight="1" x14ac:dyDescent="0.15">
      <c r="B16" s="315"/>
      <c r="C16" s="246"/>
      <c r="D16" s="332" t="s">
        <v>361</v>
      </c>
      <c r="E16" s="332"/>
      <c r="F16" s="332" t="s">
        <v>365</v>
      </c>
      <c r="G16" s="338"/>
      <c r="H16" s="246"/>
      <c r="I16" s="332" t="s">
        <v>361</v>
      </c>
      <c r="J16" s="313"/>
    </row>
    <row r="17" spans="1:10" ht="26.25" customHeight="1" x14ac:dyDescent="0.15">
      <c r="B17" s="315"/>
      <c r="C17" s="246"/>
      <c r="D17" s="332" t="s">
        <v>361</v>
      </c>
      <c r="E17" s="332"/>
      <c r="F17" s="332" t="s">
        <v>365</v>
      </c>
      <c r="G17" s="338"/>
      <c r="H17" s="246"/>
      <c r="I17" s="332" t="s">
        <v>361</v>
      </c>
      <c r="J17" s="313"/>
    </row>
    <row r="18" spans="1:10" ht="26.25" customHeight="1" x14ac:dyDescent="0.15">
      <c r="A18">
        <v>10</v>
      </c>
      <c r="B18" s="315"/>
      <c r="C18" s="246"/>
      <c r="D18" s="332" t="s">
        <v>361</v>
      </c>
      <c r="E18" s="332"/>
      <c r="F18" s="332" t="s">
        <v>365</v>
      </c>
      <c r="G18" s="338"/>
      <c r="H18" s="246"/>
      <c r="I18" s="332" t="s">
        <v>361</v>
      </c>
      <c r="J18" s="313"/>
    </row>
    <row r="19" spans="1:10" ht="26.25" customHeight="1" x14ac:dyDescent="0.15">
      <c r="B19" s="315"/>
      <c r="C19" s="246"/>
      <c r="D19" s="332" t="s">
        <v>361</v>
      </c>
      <c r="E19" s="332"/>
      <c r="F19" s="332" t="s">
        <v>365</v>
      </c>
      <c r="G19" s="338"/>
      <c r="H19" s="246"/>
      <c r="I19" s="332" t="s">
        <v>361</v>
      </c>
      <c r="J19" s="313"/>
    </row>
    <row r="20" spans="1:10" ht="26.25" customHeight="1" x14ac:dyDescent="0.15">
      <c r="B20" s="315"/>
      <c r="C20" s="246"/>
      <c r="D20" s="332" t="s">
        <v>361</v>
      </c>
      <c r="E20" s="332"/>
      <c r="F20" s="332" t="s">
        <v>365</v>
      </c>
      <c r="G20" s="338"/>
      <c r="H20" s="246"/>
      <c r="I20" s="332" t="s">
        <v>361</v>
      </c>
      <c r="J20" s="313"/>
    </row>
    <row r="21" spans="1:10" ht="26.25" customHeight="1" x14ac:dyDescent="0.15">
      <c r="B21" s="315"/>
      <c r="C21" s="246"/>
      <c r="D21" s="332" t="s">
        <v>361</v>
      </c>
      <c r="E21" s="332"/>
      <c r="F21" s="332" t="s">
        <v>365</v>
      </c>
      <c r="G21" s="338"/>
      <c r="H21" s="246"/>
      <c r="I21" s="332" t="s">
        <v>361</v>
      </c>
      <c r="J21" s="313"/>
    </row>
    <row r="22" spans="1:10" ht="26.25" customHeight="1" x14ac:dyDescent="0.15">
      <c r="B22" s="315"/>
      <c r="C22" s="246"/>
      <c r="D22" s="332" t="s">
        <v>361</v>
      </c>
      <c r="E22" s="332"/>
      <c r="F22" s="332" t="s">
        <v>365</v>
      </c>
      <c r="G22" s="338"/>
      <c r="H22" s="246"/>
      <c r="I22" s="332" t="s">
        <v>361</v>
      </c>
      <c r="J22" s="313"/>
    </row>
    <row r="23" spans="1:10" ht="26.25" customHeight="1" thickBot="1" x14ac:dyDescent="0.2">
      <c r="A23">
        <v>15</v>
      </c>
      <c r="B23" s="316"/>
      <c r="C23" s="317"/>
      <c r="D23" s="339" t="s">
        <v>361</v>
      </c>
      <c r="E23" s="339"/>
      <c r="F23" s="339" t="s">
        <v>365</v>
      </c>
      <c r="G23" s="340"/>
      <c r="H23" s="317"/>
      <c r="I23" s="339" t="s">
        <v>361</v>
      </c>
      <c r="J23" s="318"/>
    </row>
    <row r="24" spans="1:10" ht="13.5" customHeight="1" x14ac:dyDescent="0.15">
      <c r="B24" s="863"/>
      <c r="C24" s="864"/>
      <c r="D24" s="864"/>
      <c r="E24" s="864"/>
      <c r="F24" s="864"/>
      <c r="G24" s="864"/>
      <c r="H24" s="864"/>
      <c r="I24" s="864"/>
      <c r="J24" s="864"/>
    </row>
    <row r="25" spans="1:10" x14ac:dyDescent="0.15">
      <c r="B25" s="863" t="s">
        <v>224</v>
      </c>
      <c r="C25" s="864"/>
      <c r="D25" s="864"/>
      <c r="E25" s="864"/>
      <c r="F25" s="864"/>
      <c r="G25" s="864"/>
      <c r="H25" s="864"/>
      <c r="I25" s="864"/>
      <c r="J25" s="864"/>
    </row>
    <row r="26" spans="1:10" ht="24" customHeight="1" x14ac:dyDescent="0.15">
      <c r="B26" s="321" t="s">
        <v>51</v>
      </c>
    </row>
  </sheetData>
  <mergeCells count="12">
    <mergeCell ref="A14:A15"/>
    <mergeCell ref="B4:B7"/>
    <mergeCell ref="I4:I7"/>
    <mergeCell ref="C4:C7"/>
    <mergeCell ref="E4:E7"/>
    <mergeCell ref="B25:J25"/>
    <mergeCell ref="D4:D7"/>
    <mergeCell ref="F4:F7"/>
    <mergeCell ref="H4:H7"/>
    <mergeCell ref="J4:J7"/>
    <mergeCell ref="G4:G7"/>
    <mergeCell ref="B24:J24"/>
  </mergeCells>
  <phoneticPr fontId="5"/>
  <pageMargins left="0.59055118110236227" right="0.19685039370078741" top="0.43307086614173229" bottom="0.31496062992125984" header="0.31496062992125984" footer="0.19685039370078741"/>
  <pageSetup paperSize="9" scale="9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315DF-FAEB-49BE-92FC-EA03F1BCE9E2}">
  <sheetPr>
    <tabColor rgb="FFFF0000"/>
    <pageSetUpPr fitToPage="1"/>
  </sheetPr>
  <dimension ref="A1:BL122"/>
  <sheetViews>
    <sheetView showGridLines="0" view="pageBreakPreview" topLeftCell="A16" zoomScale="40" zoomScaleNormal="55" zoomScaleSheetLayoutView="40" workbookViewId="0">
      <selection activeCell="C17" sqref="C17"/>
    </sheetView>
  </sheetViews>
  <sheetFormatPr defaultColWidth="5" defaultRowHeight="14.25" x14ac:dyDescent="0.15"/>
  <cols>
    <col min="1" max="1" width="9" style="599" customWidth="1"/>
    <col min="2" max="2" width="1.125" style="599" customWidth="1"/>
    <col min="3" max="3" width="6.375" style="599" customWidth="1"/>
    <col min="4" max="5" width="9" style="599" customWidth="1"/>
    <col min="6" max="7" width="3.5" style="599" customWidth="1"/>
    <col min="8" max="59" width="6.375" style="599" customWidth="1"/>
    <col min="60" max="61" width="1.25" style="599" customWidth="1"/>
    <col min="62" max="16384" width="5" style="599"/>
  </cols>
  <sheetData>
    <row r="1" spans="1:64" s="50" customFormat="1" ht="43.9" customHeight="1" x14ac:dyDescent="0.3">
      <c r="C1" s="685" t="s">
        <v>873</v>
      </c>
      <c r="D1" s="685"/>
      <c r="E1" s="685"/>
      <c r="F1" s="670"/>
      <c r="G1" s="671"/>
      <c r="H1" s="671"/>
      <c r="I1" s="671"/>
    </row>
    <row r="2" spans="1:64" s="50" customFormat="1" ht="40.15" customHeight="1" x14ac:dyDescent="0.3">
      <c r="C2" s="686" t="s">
        <v>874</v>
      </c>
      <c r="D2" s="686"/>
      <c r="E2" s="686"/>
      <c r="F2" s="672"/>
      <c r="G2" s="671"/>
      <c r="H2" s="671"/>
      <c r="I2" s="671"/>
    </row>
    <row r="3" spans="1:64" s="50" customFormat="1" ht="39" customHeight="1" x14ac:dyDescent="0.3">
      <c r="C3" s="687"/>
      <c r="D3" s="687"/>
      <c r="E3" s="687" t="s">
        <v>871</v>
      </c>
      <c r="F3" s="671"/>
      <c r="G3" s="671"/>
      <c r="H3" s="671"/>
      <c r="I3" s="671"/>
    </row>
    <row r="4" spans="1:64" s="50" customFormat="1" ht="21" customHeight="1" x14ac:dyDescent="0.15">
      <c r="D4" s="669"/>
    </row>
    <row r="5" spans="1:64" s="50" customFormat="1" ht="12.6" customHeight="1" x14ac:dyDescent="0.15"/>
    <row r="6" spans="1:64" s="50" customFormat="1" ht="12.6" customHeight="1" x14ac:dyDescent="0.15">
      <c r="A6" s="52"/>
      <c r="B6" s="53"/>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4"/>
    </row>
    <row r="7" spans="1:64" s="580" customFormat="1" ht="20.25" customHeight="1" x14ac:dyDescent="0.15">
      <c r="B7" s="673"/>
      <c r="D7" s="581" t="s">
        <v>792</v>
      </c>
      <c r="E7" s="581"/>
      <c r="F7" s="581"/>
      <c r="G7" s="581"/>
      <c r="J7" s="582" t="s">
        <v>793</v>
      </c>
      <c r="M7" s="581"/>
      <c r="N7" s="581"/>
      <c r="O7" s="581"/>
      <c r="P7" s="581"/>
      <c r="Q7" s="581"/>
      <c r="R7" s="581"/>
      <c r="S7" s="581"/>
      <c r="T7" s="581"/>
      <c r="AP7" s="583" t="s">
        <v>794</v>
      </c>
      <c r="AQ7" s="1014" t="s">
        <v>795</v>
      </c>
      <c r="AR7" s="1014"/>
      <c r="AS7" s="1014"/>
      <c r="AT7" s="1014"/>
      <c r="AU7" s="1014"/>
      <c r="AV7" s="1014"/>
      <c r="AW7" s="1014"/>
      <c r="AX7" s="1014"/>
      <c r="AY7" s="1014"/>
      <c r="AZ7" s="1014"/>
      <c r="BA7" s="1014"/>
      <c r="BB7" s="1014"/>
      <c r="BC7" s="1014"/>
      <c r="BD7" s="1014"/>
      <c r="BE7" s="1014"/>
      <c r="BF7" s="1014"/>
      <c r="BG7" s="583" t="s">
        <v>796</v>
      </c>
      <c r="BH7" s="677"/>
    </row>
    <row r="8" spans="1:64" s="584" customFormat="1" ht="20.25" customHeight="1" x14ac:dyDescent="0.15">
      <c r="B8" s="674"/>
      <c r="G8" s="582"/>
      <c r="J8" s="582"/>
      <c r="K8" s="582"/>
      <c r="M8" s="583"/>
      <c r="N8" s="583"/>
      <c r="O8" s="583"/>
      <c r="P8" s="583"/>
      <c r="Q8" s="583"/>
      <c r="R8" s="583"/>
      <c r="S8" s="583"/>
      <c r="T8" s="583"/>
      <c r="Y8" s="583" t="s">
        <v>797</v>
      </c>
      <c r="Z8" s="1015"/>
      <c r="AA8" s="1015"/>
      <c r="AB8" s="583" t="s">
        <v>798</v>
      </c>
      <c r="AC8" s="1016" t="str">
        <f>IF(Z8=0,"",YEAR(DATE(2018+Z8,1,1)))</f>
        <v/>
      </c>
      <c r="AD8" s="1016"/>
      <c r="AE8" s="584" t="s">
        <v>799</v>
      </c>
      <c r="AF8" s="584" t="s">
        <v>800</v>
      </c>
      <c r="AG8" s="1015"/>
      <c r="AH8" s="1015"/>
      <c r="AI8" s="584" t="s">
        <v>801</v>
      </c>
      <c r="AP8" s="583" t="s">
        <v>802</v>
      </c>
      <c r="AQ8" s="1015" t="s">
        <v>803</v>
      </c>
      <c r="AR8" s="1015"/>
      <c r="AS8" s="1015"/>
      <c r="AT8" s="1015"/>
      <c r="AU8" s="1015"/>
      <c r="AV8" s="1015"/>
      <c r="AW8" s="1015"/>
      <c r="AX8" s="1015"/>
      <c r="AY8" s="1015"/>
      <c r="AZ8" s="1015"/>
      <c r="BA8" s="1015"/>
      <c r="BB8" s="1015"/>
      <c r="BC8" s="1015"/>
      <c r="BD8" s="1015"/>
      <c r="BE8" s="1015"/>
      <c r="BF8" s="1015"/>
      <c r="BG8" s="583" t="s">
        <v>796</v>
      </c>
      <c r="BH8" s="678"/>
      <c r="BI8" s="583"/>
      <c r="BJ8" s="583"/>
    </row>
    <row r="9" spans="1:64" s="584" customFormat="1" ht="20.25" customHeight="1" x14ac:dyDescent="0.15">
      <c r="B9" s="674"/>
      <c r="G9" s="582"/>
      <c r="J9" s="582"/>
      <c r="L9" s="583"/>
      <c r="M9" s="583"/>
      <c r="N9" s="583"/>
      <c r="O9" s="583"/>
      <c r="P9" s="583"/>
      <c r="Q9" s="583"/>
      <c r="R9" s="583"/>
      <c r="Z9" s="585"/>
      <c r="AA9" s="585"/>
      <c r="AB9" s="585"/>
      <c r="AC9" s="586"/>
      <c r="AD9" s="585"/>
      <c r="BA9" s="587" t="s">
        <v>804</v>
      </c>
      <c r="BB9" s="1017" t="s">
        <v>805</v>
      </c>
      <c r="BC9" s="1018"/>
      <c r="BD9" s="1018"/>
      <c r="BE9" s="1019"/>
      <c r="BF9" s="583"/>
      <c r="BH9" s="679"/>
    </row>
    <row r="10" spans="1:64" s="584" customFormat="1" ht="20.25" customHeight="1" x14ac:dyDescent="0.15">
      <c r="B10" s="674"/>
      <c r="G10" s="582"/>
      <c r="J10" s="582"/>
      <c r="L10" s="583"/>
      <c r="M10" s="583"/>
      <c r="N10" s="583"/>
      <c r="O10" s="583"/>
      <c r="P10" s="583"/>
      <c r="Q10" s="583"/>
      <c r="R10" s="583"/>
      <c r="Z10" s="585"/>
      <c r="AA10" s="585"/>
      <c r="AB10" s="585"/>
      <c r="AC10" s="586"/>
      <c r="AD10" s="585"/>
      <c r="BA10" s="587" t="s">
        <v>806</v>
      </c>
      <c r="BB10" s="1017" t="s">
        <v>807</v>
      </c>
      <c r="BC10" s="1018"/>
      <c r="BD10" s="1018"/>
      <c r="BE10" s="1019"/>
      <c r="BF10" s="583"/>
      <c r="BH10" s="679"/>
    </row>
    <row r="11" spans="1:64" s="584" customFormat="1" ht="9" customHeight="1" x14ac:dyDescent="0.15">
      <c r="B11" s="674"/>
      <c r="G11" s="582"/>
      <c r="J11" s="582"/>
      <c r="L11" s="583"/>
      <c r="M11" s="583"/>
      <c r="N11" s="583"/>
      <c r="O11" s="583"/>
      <c r="P11" s="583"/>
      <c r="Q11" s="583"/>
      <c r="R11" s="583"/>
      <c r="Z11" s="588"/>
      <c r="AA11" s="588"/>
      <c r="AG11" s="580"/>
      <c r="AH11" s="580"/>
      <c r="AI11" s="580"/>
      <c r="AJ11" s="580"/>
      <c r="AK11" s="580"/>
      <c r="AL11" s="580"/>
      <c r="AM11" s="580"/>
      <c r="AN11" s="580"/>
      <c r="AO11" s="580"/>
      <c r="AP11" s="580"/>
      <c r="AQ11" s="580"/>
      <c r="AR11" s="580"/>
      <c r="AS11" s="580"/>
      <c r="AT11" s="580"/>
      <c r="AU11" s="580"/>
      <c r="AV11" s="580"/>
      <c r="AW11" s="580"/>
      <c r="AX11" s="580"/>
      <c r="AY11" s="580"/>
      <c r="AZ11" s="580"/>
      <c r="BA11" s="580"/>
      <c r="BB11" s="580"/>
      <c r="BC11" s="580"/>
      <c r="BD11" s="580"/>
      <c r="BE11" s="589"/>
      <c r="BF11" s="589"/>
      <c r="BH11" s="679"/>
    </row>
    <row r="12" spans="1:64" s="584" customFormat="1" ht="21" customHeight="1" x14ac:dyDescent="0.15">
      <c r="B12" s="674"/>
      <c r="C12" s="581"/>
      <c r="D12" s="580"/>
      <c r="E12" s="580"/>
      <c r="F12" s="580"/>
      <c r="G12" s="580"/>
      <c r="H12" s="590"/>
      <c r="I12" s="590"/>
      <c r="J12" s="590"/>
      <c r="K12" s="591"/>
      <c r="L12" s="590"/>
      <c r="M12" s="590"/>
      <c r="N12" s="590"/>
      <c r="AG12" s="580"/>
      <c r="AH12" s="580"/>
      <c r="AI12" s="580"/>
      <c r="AJ12" s="580"/>
      <c r="AK12" s="580"/>
      <c r="AL12" s="580" t="s">
        <v>808</v>
      </c>
      <c r="AM12" s="580"/>
      <c r="AN12" s="580"/>
      <c r="AO12" s="580"/>
      <c r="AP12" s="580"/>
      <c r="AQ12" s="580"/>
      <c r="AR12" s="580"/>
      <c r="AT12" s="592"/>
      <c r="AU12" s="592"/>
      <c r="AV12" s="593"/>
      <c r="AW12" s="580"/>
      <c r="AX12" s="974">
        <v>40</v>
      </c>
      <c r="AY12" s="975"/>
      <c r="AZ12" s="593" t="s">
        <v>809</v>
      </c>
      <c r="BA12" s="580"/>
      <c r="BB12" s="974">
        <v>160</v>
      </c>
      <c r="BC12" s="975"/>
      <c r="BD12" s="593" t="s">
        <v>810</v>
      </c>
      <c r="BE12" s="580"/>
      <c r="BF12" s="589"/>
      <c r="BH12" s="679"/>
    </row>
    <row r="13" spans="1:64" s="584" customFormat="1" ht="5.25" customHeight="1" x14ac:dyDescent="0.15">
      <c r="B13" s="674"/>
      <c r="C13" s="581"/>
      <c r="D13" s="594"/>
      <c r="E13" s="594"/>
      <c r="F13" s="594"/>
      <c r="G13" s="590"/>
      <c r="H13" s="590"/>
      <c r="I13" s="590"/>
      <c r="J13" s="591"/>
      <c r="K13" s="590"/>
      <c r="L13" s="590"/>
      <c r="M13" s="590"/>
      <c r="N13" s="590"/>
      <c r="AG13" s="580"/>
      <c r="AH13" s="580"/>
      <c r="AI13" s="580"/>
      <c r="AJ13" s="580"/>
      <c r="AK13" s="580"/>
      <c r="AL13" s="580"/>
      <c r="AM13" s="580"/>
      <c r="AN13" s="580"/>
      <c r="AO13" s="580"/>
      <c r="AP13" s="580"/>
      <c r="AQ13" s="580"/>
      <c r="AR13" s="580"/>
      <c r="AS13" s="580"/>
      <c r="AT13" s="580"/>
      <c r="AU13" s="580"/>
      <c r="AV13" s="580"/>
      <c r="AW13" s="580"/>
      <c r="AX13" s="580"/>
      <c r="AY13" s="580"/>
      <c r="AZ13" s="580"/>
      <c r="BA13" s="580"/>
      <c r="BB13" s="580"/>
      <c r="BC13" s="580"/>
      <c r="BD13" s="580"/>
      <c r="BE13" s="589"/>
      <c r="BF13" s="589"/>
      <c r="BH13" s="679"/>
    </row>
    <row r="14" spans="1:64" s="584" customFormat="1" ht="21" customHeight="1" x14ac:dyDescent="0.15">
      <c r="B14" s="674"/>
      <c r="C14" s="595"/>
      <c r="D14" s="591"/>
      <c r="E14" s="591"/>
      <c r="F14" s="591"/>
      <c r="G14" s="590"/>
      <c r="H14" s="590"/>
      <c r="I14" s="590"/>
      <c r="J14" s="591"/>
      <c r="K14" s="590"/>
      <c r="L14" s="590"/>
      <c r="M14" s="590"/>
      <c r="N14" s="590"/>
      <c r="AG14" s="596"/>
      <c r="AH14" s="596"/>
      <c r="AI14" s="596"/>
      <c r="AJ14" s="580"/>
      <c r="AK14" s="589"/>
      <c r="AL14" s="597"/>
      <c r="AM14" s="597"/>
      <c r="AN14" s="581"/>
      <c r="AO14" s="592"/>
      <c r="AP14" s="592"/>
      <c r="AQ14" s="592"/>
      <c r="AR14" s="598"/>
      <c r="AS14" s="598"/>
      <c r="AT14" s="580"/>
      <c r="AU14" s="592"/>
      <c r="AV14" s="592"/>
      <c r="AW14" s="591"/>
      <c r="AX14" s="580"/>
      <c r="AY14" s="580" t="s">
        <v>811</v>
      </c>
      <c r="AZ14" s="580"/>
      <c r="BA14" s="580"/>
      <c r="BB14" s="972"/>
      <c r="BC14" s="973"/>
      <c r="BD14" s="580" t="s">
        <v>812</v>
      </c>
      <c r="BE14" s="580"/>
      <c r="BF14" s="580"/>
      <c r="BH14" s="679"/>
      <c r="BJ14" s="583"/>
      <c r="BK14" s="583"/>
      <c r="BL14" s="583"/>
    </row>
    <row r="15" spans="1:64" s="584" customFormat="1" ht="5.25" customHeight="1" x14ac:dyDescent="0.15">
      <c r="B15" s="674"/>
      <c r="C15" s="595"/>
      <c r="D15" s="591"/>
      <c r="E15" s="591"/>
      <c r="F15" s="591"/>
      <c r="G15" s="590"/>
      <c r="H15" s="590"/>
      <c r="I15" s="590"/>
      <c r="J15" s="591"/>
      <c r="K15" s="590"/>
      <c r="L15" s="590"/>
      <c r="M15" s="590"/>
      <c r="N15" s="590"/>
      <c r="AG15" s="596"/>
      <c r="AH15" s="596"/>
      <c r="AI15" s="596"/>
      <c r="AJ15" s="580"/>
      <c r="AK15" s="589"/>
      <c r="AL15" s="597"/>
      <c r="AM15" s="597"/>
      <c r="AN15" s="581"/>
      <c r="AO15" s="592"/>
      <c r="AP15" s="592"/>
      <c r="AQ15" s="592"/>
      <c r="AR15" s="598"/>
      <c r="AS15" s="598"/>
      <c r="AT15" s="580"/>
      <c r="AU15" s="592"/>
      <c r="AV15" s="592"/>
      <c r="AW15" s="591"/>
      <c r="AX15" s="580"/>
      <c r="AY15" s="580"/>
      <c r="AZ15" s="580"/>
      <c r="BA15" s="580"/>
      <c r="BB15" s="591"/>
      <c r="BC15" s="591"/>
      <c r="BD15" s="580"/>
      <c r="BE15" s="580"/>
      <c r="BF15" s="580"/>
      <c r="BH15" s="679"/>
      <c r="BJ15" s="583"/>
      <c r="BK15" s="583"/>
      <c r="BL15" s="583"/>
    </row>
    <row r="16" spans="1:64" s="584" customFormat="1" ht="21" customHeight="1" x14ac:dyDescent="0.15">
      <c r="B16" s="674"/>
      <c r="C16" s="595"/>
      <c r="D16" s="591"/>
      <c r="E16" s="591"/>
      <c r="F16" s="591"/>
      <c r="G16" s="590"/>
      <c r="H16" s="590"/>
      <c r="I16" s="590"/>
      <c r="J16" s="591"/>
      <c r="K16" s="590"/>
      <c r="L16" s="590"/>
      <c r="M16" s="590"/>
      <c r="N16" s="590"/>
      <c r="AG16" s="596"/>
      <c r="AH16" s="596"/>
      <c r="AI16" s="596"/>
      <c r="AJ16" s="580"/>
      <c r="AK16" s="589"/>
      <c r="AL16" s="597"/>
      <c r="AM16" s="597"/>
      <c r="AN16" s="580" t="s">
        <v>813</v>
      </c>
      <c r="AO16" s="592"/>
      <c r="AP16" s="580"/>
      <c r="AQ16" s="580"/>
      <c r="AR16" s="580"/>
      <c r="AS16" s="580"/>
      <c r="AT16" s="580"/>
      <c r="AU16" s="594"/>
      <c r="AV16" s="594"/>
      <c r="AW16" s="594"/>
      <c r="AX16" s="580"/>
      <c r="AY16" s="580"/>
      <c r="AZ16" s="589" t="s">
        <v>814</v>
      </c>
      <c r="BA16" s="580"/>
      <c r="BB16" s="974"/>
      <c r="BC16" s="975"/>
      <c r="BD16" s="593" t="s">
        <v>815</v>
      </c>
      <c r="BE16" s="580"/>
      <c r="BF16" s="580"/>
      <c r="BH16" s="679"/>
      <c r="BJ16" s="583"/>
      <c r="BK16" s="583"/>
      <c r="BL16" s="583"/>
    </row>
    <row r="17" spans="2:62" ht="5.25" customHeight="1" thickBot="1" x14ac:dyDescent="0.2">
      <c r="B17" s="638"/>
      <c r="D17" s="600"/>
      <c r="E17" s="600"/>
      <c r="F17" s="600"/>
      <c r="G17" s="600"/>
      <c r="Z17" s="600"/>
      <c r="AQ17" s="600"/>
      <c r="BH17" s="680"/>
      <c r="BI17" s="601"/>
      <c r="BJ17" s="601"/>
    </row>
    <row r="18" spans="2:62" ht="21.6" customHeight="1" x14ac:dyDescent="0.15">
      <c r="B18" s="638"/>
      <c r="C18" s="976" t="s">
        <v>816</v>
      </c>
      <c r="D18" s="979" t="s">
        <v>817</v>
      </c>
      <c r="E18" s="980"/>
      <c r="F18" s="985" t="s">
        <v>818</v>
      </c>
      <c r="G18" s="986"/>
      <c r="H18" s="991" t="s">
        <v>819</v>
      </c>
      <c r="I18" s="992"/>
      <c r="J18" s="992"/>
      <c r="K18" s="980"/>
      <c r="L18" s="991" t="s">
        <v>820</v>
      </c>
      <c r="M18" s="992"/>
      <c r="N18" s="992"/>
      <c r="O18" s="992"/>
      <c r="P18" s="980"/>
      <c r="Q18" s="602"/>
      <c r="R18" s="602"/>
      <c r="S18" s="603"/>
      <c r="T18" s="997" t="s">
        <v>821</v>
      </c>
      <c r="U18" s="998"/>
      <c r="V18" s="998"/>
      <c r="W18" s="998"/>
      <c r="X18" s="998"/>
      <c r="Y18" s="998"/>
      <c r="Z18" s="998"/>
      <c r="AA18" s="998"/>
      <c r="AB18" s="998"/>
      <c r="AC18" s="998"/>
      <c r="AD18" s="998"/>
      <c r="AE18" s="998"/>
      <c r="AF18" s="998"/>
      <c r="AG18" s="998"/>
      <c r="AH18" s="998"/>
      <c r="AI18" s="998"/>
      <c r="AJ18" s="998"/>
      <c r="AK18" s="998"/>
      <c r="AL18" s="998"/>
      <c r="AM18" s="998"/>
      <c r="AN18" s="998"/>
      <c r="AO18" s="998"/>
      <c r="AP18" s="998"/>
      <c r="AQ18" s="998"/>
      <c r="AR18" s="998"/>
      <c r="AS18" s="998"/>
      <c r="AT18" s="998"/>
      <c r="AU18" s="998"/>
      <c r="AV18" s="998"/>
      <c r="AW18" s="998"/>
      <c r="AX18" s="998"/>
      <c r="AY18" s="999" t="str">
        <f>IF(BB9="４週","(10)1～4週目の勤務時間数合計","(10)1か月の勤務時間数　合計")</f>
        <v>(10)1～4週目の勤務時間数合計</v>
      </c>
      <c r="AZ18" s="1000"/>
      <c r="BA18" s="1005" t="s">
        <v>822</v>
      </c>
      <c r="BB18" s="1000"/>
      <c r="BC18" s="979" t="s">
        <v>823</v>
      </c>
      <c r="BD18" s="992"/>
      <c r="BE18" s="992"/>
      <c r="BF18" s="992"/>
      <c r="BG18" s="1008"/>
      <c r="BH18" s="681"/>
    </row>
    <row r="19" spans="2:62" ht="20.25" customHeight="1" x14ac:dyDescent="0.15">
      <c r="B19" s="638"/>
      <c r="C19" s="977"/>
      <c r="D19" s="981"/>
      <c r="E19" s="982"/>
      <c r="F19" s="987"/>
      <c r="G19" s="988"/>
      <c r="H19" s="993"/>
      <c r="I19" s="994"/>
      <c r="J19" s="994"/>
      <c r="K19" s="982"/>
      <c r="L19" s="993"/>
      <c r="M19" s="994"/>
      <c r="N19" s="994"/>
      <c r="O19" s="994"/>
      <c r="P19" s="982"/>
      <c r="Q19" s="604"/>
      <c r="R19" s="604"/>
      <c r="S19" s="605"/>
      <c r="T19" s="1011" t="s">
        <v>824</v>
      </c>
      <c r="U19" s="1011"/>
      <c r="V19" s="1011"/>
      <c r="W19" s="1011"/>
      <c r="X19" s="1011"/>
      <c r="Y19" s="1011"/>
      <c r="Z19" s="1012"/>
      <c r="AA19" s="1013" t="s">
        <v>825</v>
      </c>
      <c r="AB19" s="1011"/>
      <c r="AC19" s="1011"/>
      <c r="AD19" s="1011"/>
      <c r="AE19" s="1011"/>
      <c r="AF19" s="1011"/>
      <c r="AG19" s="1012"/>
      <c r="AH19" s="1013" t="s">
        <v>826</v>
      </c>
      <c r="AI19" s="1011"/>
      <c r="AJ19" s="1011"/>
      <c r="AK19" s="1011"/>
      <c r="AL19" s="1011"/>
      <c r="AM19" s="1011"/>
      <c r="AN19" s="1012"/>
      <c r="AO19" s="1013" t="s">
        <v>827</v>
      </c>
      <c r="AP19" s="1011"/>
      <c r="AQ19" s="1011"/>
      <c r="AR19" s="1011"/>
      <c r="AS19" s="1011"/>
      <c r="AT19" s="1011"/>
      <c r="AU19" s="1012"/>
      <c r="AV19" s="1013" t="s">
        <v>828</v>
      </c>
      <c r="AW19" s="1011"/>
      <c r="AX19" s="1011"/>
      <c r="AY19" s="1001"/>
      <c r="AZ19" s="1002"/>
      <c r="BA19" s="1006"/>
      <c r="BB19" s="1002"/>
      <c r="BC19" s="981"/>
      <c r="BD19" s="994"/>
      <c r="BE19" s="994"/>
      <c r="BF19" s="994"/>
      <c r="BG19" s="1009"/>
      <c r="BH19" s="681"/>
    </row>
    <row r="20" spans="2:62" ht="20.25" customHeight="1" x14ac:dyDescent="0.15">
      <c r="B20" s="638"/>
      <c r="C20" s="977"/>
      <c r="D20" s="981"/>
      <c r="E20" s="982"/>
      <c r="F20" s="987"/>
      <c r="G20" s="988"/>
      <c r="H20" s="993"/>
      <c r="I20" s="994"/>
      <c r="J20" s="994"/>
      <c r="K20" s="982"/>
      <c r="L20" s="993"/>
      <c r="M20" s="994"/>
      <c r="N20" s="994"/>
      <c r="O20" s="994"/>
      <c r="P20" s="982"/>
      <c r="Q20" s="604"/>
      <c r="R20" s="604"/>
      <c r="S20" s="605"/>
      <c r="T20" s="606">
        <v>1</v>
      </c>
      <c r="U20" s="607">
        <v>2</v>
      </c>
      <c r="V20" s="607">
        <v>3</v>
      </c>
      <c r="W20" s="607">
        <v>4</v>
      </c>
      <c r="X20" s="607">
        <v>5</v>
      </c>
      <c r="Y20" s="607">
        <v>6</v>
      </c>
      <c r="Z20" s="608">
        <v>7</v>
      </c>
      <c r="AA20" s="609">
        <v>8</v>
      </c>
      <c r="AB20" s="607">
        <v>9</v>
      </c>
      <c r="AC20" s="607">
        <v>10</v>
      </c>
      <c r="AD20" s="607">
        <v>11</v>
      </c>
      <c r="AE20" s="607">
        <v>12</v>
      </c>
      <c r="AF20" s="607">
        <v>13</v>
      </c>
      <c r="AG20" s="608">
        <v>14</v>
      </c>
      <c r="AH20" s="606">
        <v>15</v>
      </c>
      <c r="AI20" s="607">
        <v>16</v>
      </c>
      <c r="AJ20" s="607">
        <v>17</v>
      </c>
      <c r="AK20" s="607">
        <v>18</v>
      </c>
      <c r="AL20" s="607">
        <v>19</v>
      </c>
      <c r="AM20" s="607">
        <v>20</v>
      </c>
      <c r="AN20" s="608">
        <v>21</v>
      </c>
      <c r="AO20" s="609">
        <v>22</v>
      </c>
      <c r="AP20" s="607">
        <v>23</v>
      </c>
      <c r="AQ20" s="607">
        <v>24</v>
      </c>
      <c r="AR20" s="607">
        <v>25</v>
      </c>
      <c r="AS20" s="607">
        <v>26</v>
      </c>
      <c r="AT20" s="607">
        <v>27</v>
      </c>
      <c r="AU20" s="608">
        <v>28</v>
      </c>
      <c r="AV20" s="609" t="str">
        <f>IF($BB$9="実績",IF(DAY(DATE($AC$8,$AG$8,29))=29,29,""),"")</f>
        <v/>
      </c>
      <c r="AW20" s="607" t="str">
        <f>IF($BB$9="実績",IF(DAY(DATE($AC$8,$AG$8,30))=30,30,""),"")</f>
        <v/>
      </c>
      <c r="AX20" s="608" t="str">
        <f>IF($BB$9="実績",IF(DAY(DATE($AC$8,$AG$8,31))=31,31,""),"")</f>
        <v/>
      </c>
      <c r="AY20" s="1001"/>
      <c r="AZ20" s="1002"/>
      <c r="BA20" s="1006"/>
      <c r="BB20" s="1002"/>
      <c r="BC20" s="981"/>
      <c r="BD20" s="994"/>
      <c r="BE20" s="994"/>
      <c r="BF20" s="994"/>
      <c r="BG20" s="1009"/>
      <c r="BH20" s="681"/>
    </row>
    <row r="21" spans="2:62" ht="20.25" hidden="1" customHeight="1" x14ac:dyDescent="0.15">
      <c r="B21" s="638"/>
      <c r="C21" s="977"/>
      <c r="D21" s="981"/>
      <c r="E21" s="982"/>
      <c r="F21" s="987"/>
      <c r="G21" s="988"/>
      <c r="H21" s="993"/>
      <c r="I21" s="994"/>
      <c r="J21" s="994"/>
      <c r="K21" s="982"/>
      <c r="L21" s="993"/>
      <c r="M21" s="994"/>
      <c r="N21" s="994"/>
      <c r="O21" s="994"/>
      <c r="P21" s="982"/>
      <c r="Q21" s="604"/>
      <c r="R21" s="604"/>
      <c r="S21" s="605"/>
      <c r="T21" s="606" t="e">
        <f>WEEKDAY(DATE($AC$8,$AG$8,1))</f>
        <v>#VALUE!</v>
      </c>
      <c r="U21" s="607" t="e">
        <f>WEEKDAY(DATE($AC$8,$AG$8,2))</f>
        <v>#VALUE!</v>
      </c>
      <c r="V21" s="607" t="e">
        <f>WEEKDAY(DATE($AC$8,$AG$8,3))</f>
        <v>#VALUE!</v>
      </c>
      <c r="W21" s="607" t="e">
        <f>WEEKDAY(DATE($AC$8,$AG$8,4))</f>
        <v>#VALUE!</v>
      </c>
      <c r="X21" s="607" t="e">
        <f>WEEKDAY(DATE($AC$8,$AG$8,5))</f>
        <v>#VALUE!</v>
      </c>
      <c r="Y21" s="607" t="e">
        <f>WEEKDAY(DATE($AC$8,$AG$8,6))</f>
        <v>#VALUE!</v>
      </c>
      <c r="Z21" s="608" t="e">
        <f>WEEKDAY(DATE($AC$8,$AG$8,7))</f>
        <v>#VALUE!</v>
      </c>
      <c r="AA21" s="609" t="e">
        <f>WEEKDAY(DATE($AC$8,$AG$8,8))</f>
        <v>#VALUE!</v>
      </c>
      <c r="AB21" s="607" t="e">
        <f>WEEKDAY(DATE($AC$8,$AG$8,9))</f>
        <v>#VALUE!</v>
      </c>
      <c r="AC21" s="607" t="e">
        <f>WEEKDAY(DATE($AC$8,$AG$8,10))</f>
        <v>#VALUE!</v>
      </c>
      <c r="AD21" s="607" t="e">
        <f>WEEKDAY(DATE($AC$8,$AG$8,11))</f>
        <v>#VALUE!</v>
      </c>
      <c r="AE21" s="607" t="e">
        <f>WEEKDAY(DATE($AC$8,$AG$8,12))</f>
        <v>#VALUE!</v>
      </c>
      <c r="AF21" s="607" t="e">
        <f>WEEKDAY(DATE($AC$8,$AG$8,13))</f>
        <v>#VALUE!</v>
      </c>
      <c r="AG21" s="608" t="e">
        <f>WEEKDAY(DATE($AC$8,$AG$8,14))</f>
        <v>#VALUE!</v>
      </c>
      <c r="AH21" s="609" t="e">
        <f>WEEKDAY(DATE($AC$8,$AG$8,15))</f>
        <v>#VALUE!</v>
      </c>
      <c r="AI21" s="607" t="e">
        <f>WEEKDAY(DATE($AC$8,$AG$8,16))</f>
        <v>#VALUE!</v>
      </c>
      <c r="AJ21" s="607" t="e">
        <f>WEEKDAY(DATE($AC$8,$AG$8,17))</f>
        <v>#VALUE!</v>
      </c>
      <c r="AK21" s="607" t="e">
        <f>WEEKDAY(DATE($AC$8,$AG$8,18))</f>
        <v>#VALUE!</v>
      </c>
      <c r="AL21" s="607" t="e">
        <f>WEEKDAY(DATE($AC$8,$AG$8,19))</f>
        <v>#VALUE!</v>
      </c>
      <c r="AM21" s="607" t="e">
        <f>WEEKDAY(DATE($AC$8,$AG$8,20))</f>
        <v>#VALUE!</v>
      </c>
      <c r="AN21" s="608" t="e">
        <f>WEEKDAY(DATE($AC$8,$AG$8,21))</f>
        <v>#VALUE!</v>
      </c>
      <c r="AO21" s="609" t="e">
        <f>WEEKDAY(DATE($AC$8,$AG$8,22))</f>
        <v>#VALUE!</v>
      </c>
      <c r="AP21" s="607" t="e">
        <f>WEEKDAY(DATE($AC$8,$AG$8,23))</f>
        <v>#VALUE!</v>
      </c>
      <c r="AQ21" s="607" t="e">
        <f>WEEKDAY(DATE($AC$8,$AG$8,24))</f>
        <v>#VALUE!</v>
      </c>
      <c r="AR21" s="607" t="e">
        <f>WEEKDAY(DATE($AC$8,$AG$8,25))</f>
        <v>#VALUE!</v>
      </c>
      <c r="AS21" s="607" t="e">
        <f>WEEKDAY(DATE($AC$8,$AG$8,26))</f>
        <v>#VALUE!</v>
      </c>
      <c r="AT21" s="607" t="e">
        <f>WEEKDAY(DATE($AC$8,$AG$8,27))</f>
        <v>#VALUE!</v>
      </c>
      <c r="AU21" s="608" t="e">
        <f>WEEKDAY(DATE($AC$8,$AG$8,28))</f>
        <v>#VALUE!</v>
      </c>
      <c r="AV21" s="609">
        <f>IF(AV20=29,WEEKDAY(DATE($AC$8,$AG$8,29)),0)</f>
        <v>0</v>
      </c>
      <c r="AW21" s="607">
        <f>IF(AW20=30,WEEKDAY(DATE($AC$8,$AG$8,30)),0)</f>
        <v>0</v>
      </c>
      <c r="AX21" s="608">
        <f>IF(AX20=31,WEEKDAY(DATE($AC$8,$AG$8,31)),0)</f>
        <v>0</v>
      </c>
      <c r="AY21" s="1001"/>
      <c r="AZ21" s="1002"/>
      <c r="BA21" s="1006"/>
      <c r="BB21" s="1002"/>
      <c r="BC21" s="981"/>
      <c r="BD21" s="994"/>
      <c r="BE21" s="994"/>
      <c r="BF21" s="994"/>
      <c r="BG21" s="1009"/>
      <c r="BH21" s="681"/>
    </row>
    <row r="22" spans="2:62" ht="20.25" customHeight="1" thickBot="1" x14ac:dyDescent="0.2">
      <c r="B22" s="638"/>
      <c r="C22" s="978"/>
      <c r="D22" s="983"/>
      <c r="E22" s="984"/>
      <c r="F22" s="989"/>
      <c r="G22" s="990"/>
      <c r="H22" s="995"/>
      <c r="I22" s="996"/>
      <c r="J22" s="996"/>
      <c r="K22" s="984"/>
      <c r="L22" s="995"/>
      <c r="M22" s="996"/>
      <c r="N22" s="996"/>
      <c r="O22" s="996"/>
      <c r="P22" s="984"/>
      <c r="Q22" s="610"/>
      <c r="R22" s="610"/>
      <c r="S22" s="611"/>
      <c r="T22" s="612"/>
      <c r="U22" s="613"/>
      <c r="V22" s="613"/>
      <c r="W22" s="613"/>
      <c r="X22" s="613"/>
      <c r="Y22" s="613"/>
      <c r="Z22" s="614"/>
      <c r="AA22" s="615"/>
      <c r="AB22" s="613"/>
      <c r="AC22" s="613"/>
      <c r="AD22" s="613"/>
      <c r="AE22" s="613"/>
      <c r="AF22" s="613"/>
      <c r="AG22" s="614"/>
      <c r="AH22" s="615"/>
      <c r="AI22" s="613"/>
      <c r="AJ22" s="613"/>
      <c r="AK22" s="613"/>
      <c r="AL22" s="613"/>
      <c r="AM22" s="613"/>
      <c r="AN22" s="614"/>
      <c r="AO22" s="615"/>
      <c r="AP22" s="613"/>
      <c r="AQ22" s="613"/>
      <c r="AR22" s="613"/>
      <c r="AS22" s="613"/>
      <c r="AT22" s="613"/>
      <c r="AU22" s="614"/>
      <c r="AV22" s="613" t="str">
        <f>IF(AV21=1,"日",IF(AV21=2,"月",IF(AV21=3,"火",IF(AV21=4,"水",IF(AV21=5,"木",IF(AV21=6,"金",IF(AV21=0,"","土")))))))</f>
        <v/>
      </c>
      <c r="AW22" s="613" t="str">
        <f>IF(AW21=1,"日",IF(AW21=2,"月",IF(AW21=3,"火",IF(AW21=4,"水",IF(AW21=5,"木",IF(AW21=6,"金",IF(AW21=0,"","土")))))))</f>
        <v/>
      </c>
      <c r="AX22" s="613" t="str">
        <f>IF(AX21=1,"日",IF(AX21=2,"月",IF(AX21=3,"火",IF(AX21=4,"水",IF(AX21=5,"木",IF(AX21=6,"金",IF(AX21=0,"","土")))))))</f>
        <v/>
      </c>
      <c r="AY22" s="1003"/>
      <c r="AZ22" s="1004"/>
      <c r="BA22" s="1007"/>
      <c r="BB22" s="1004"/>
      <c r="BC22" s="983"/>
      <c r="BD22" s="996"/>
      <c r="BE22" s="996"/>
      <c r="BF22" s="996"/>
      <c r="BG22" s="1010"/>
      <c r="BH22" s="681"/>
    </row>
    <row r="23" spans="2:62" ht="20.25" customHeight="1" x14ac:dyDescent="0.15">
      <c r="B23" s="638"/>
      <c r="C23" s="927">
        <f>C21+1</f>
        <v>1</v>
      </c>
      <c r="D23" s="961"/>
      <c r="E23" s="962"/>
      <c r="F23" s="963"/>
      <c r="G23" s="964"/>
      <c r="H23" s="965"/>
      <c r="I23" s="966"/>
      <c r="J23" s="966"/>
      <c r="K23" s="962"/>
      <c r="L23" s="967"/>
      <c r="M23" s="968"/>
      <c r="N23" s="968"/>
      <c r="O23" s="968"/>
      <c r="P23" s="969"/>
      <c r="Q23" s="616" t="s">
        <v>829</v>
      </c>
      <c r="R23" s="617"/>
      <c r="S23" s="618"/>
      <c r="T23" s="619"/>
      <c r="U23" s="620"/>
      <c r="V23" s="620"/>
      <c r="W23" s="620"/>
      <c r="X23" s="620"/>
      <c r="Y23" s="620"/>
      <c r="Z23" s="621"/>
      <c r="AA23" s="619"/>
      <c r="AB23" s="620"/>
      <c r="AC23" s="620"/>
      <c r="AD23" s="620"/>
      <c r="AE23" s="620"/>
      <c r="AF23" s="620"/>
      <c r="AG23" s="621"/>
      <c r="AH23" s="619"/>
      <c r="AI23" s="620"/>
      <c r="AJ23" s="620"/>
      <c r="AK23" s="620"/>
      <c r="AL23" s="620"/>
      <c r="AM23" s="620"/>
      <c r="AN23" s="621"/>
      <c r="AO23" s="619"/>
      <c r="AP23" s="620"/>
      <c r="AQ23" s="620"/>
      <c r="AR23" s="620"/>
      <c r="AS23" s="620"/>
      <c r="AT23" s="620"/>
      <c r="AU23" s="621"/>
      <c r="AV23" s="619"/>
      <c r="AW23" s="620"/>
      <c r="AX23" s="620"/>
      <c r="AY23" s="970"/>
      <c r="AZ23" s="971"/>
      <c r="BA23" s="956"/>
      <c r="BB23" s="957"/>
      <c r="BC23" s="958"/>
      <c r="BD23" s="959"/>
      <c r="BE23" s="959"/>
      <c r="BF23" s="959"/>
      <c r="BG23" s="960"/>
      <c r="BH23" s="681"/>
    </row>
    <row r="24" spans="2:62" ht="20.25" customHeight="1" x14ac:dyDescent="0.15">
      <c r="B24" s="638"/>
      <c r="C24" s="928"/>
      <c r="D24" s="931"/>
      <c r="E24" s="932"/>
      <c r="F24" s="935"/>
      <c r="G24" s="936"/>
      <c r="H24" s="939"/>
      <c r="I24" s="940"/>
      <c r="J24" s="940"/>
      <c r="K24" s="932"/>
      <c r="L24" s="941"/>
      <c r="M24" s="942"/>
      <c r="N24" s="942"/>
      <c r="O24" s="942"/>
      <c r="P24" s="943"/>
      <c r="Q24" s="622" t="s">
        <v>830</v>
      </c>
      <c r="R24" s="623"/>
      <c r="S24" s="624"/>
      <c r="T24" s="625" t="str">
        <f>IF(T23="","",VLOOKUP(T23,'[1]シフト記号表（従来型・ユニット型共通）'!$C$6:$L$47,10,FALSE))</f>
        <v/>
      </c>
      <c r="U24" s="626" t="str">
        <f>IF(U23="","",VLOOKUP(U23,'[1]シフト記号表（従来型・ユニット型共通）'!$C$6:$L$47,10,FALSE))</f>
        <v/>
      </c>
      <c r="V24" s="626" t="str">
        <f>IF(V23="","",VLOOKUP(V23,'[1]シフト記号表（従来型・ユニット型共通）'!$C$6:$L$47,10,FALSE))</f>
        <v/>
      </c>
      <c r="W24" s="626" t="str">
        <f>IF(W23="","",VLOOKUP(W23,'[1]シフト記号表（従来型・ユニット型共通）'!$C$6:$L$47,10,FALSE))</f>
        <v/>
      </c>
      <c r="X24" s="626" t="str">
        <f>IF(X23="","",VLOOKUP(X23,'[1]シフト記号表（従来型・ユニット型共通）'!$C$6:$L$47,10,FALSE))</f>
        <v/>
      </c>
      <c r="Y24" s="626" t="str">
        <f>IF(Y23="","",VLOOKUP(Y23,'[1]シフト記号表（従来型・ユニット型共通）'!$C$6:$L$47,10,FALSE))</f>
        <v/>
      </c>
      <c r="Z24" s="627" t="str">
        <f>IF(Z23="","",VLOOKUP(Z23,'[1]シフト記号表（従来型・ユニット型共通）'!$C$6:$L$47,10,FALSE))</f>
        <v/>
      </c>
      <c r="AA24" s="625" t="str">
        <f>IF(AA23="","",VLOOKUP(AA23,'[1]シフト記号表（従来型・ユニット型共通）'!$C$6:$L$47,10,FALSE))</f>
        <v/>
      </c>
      <c r="AB24" s="626" t="str">
        <f>IF(AB23="","",VLOOKUP(AB23,'[1]シフト記号表（従来型・ユニット型共通）'!$C$6:$L$47,10,FALSE))</f>
        <v/>
      </c>
      <c r="AC24" s="626" t="str">
        <f>IF(AC23="","",VLOOKUP(AC23,'[1]シフト記号表（従来型・ユニット型共通）'!$C$6:$L$47,10,FALSE))</f>
        <v/>
      </c>
      <c r="AD24" s="626" t="str">
        <f>IF(AD23="","",VLOOKUP(AD23,'[1]シフト記号表（従来型・ユニット型共通）'!$C$6:$L$47,10,FALSE))</f>
        <v/>
      </c>
      <c r="AE24" s="626" t="str">
        <f>IF(AE23="","",VLOOKUP(AE23,'[1]シフト記号表（従来型・ユニット型共通）'!$C$6:$L$47,10,FALSE))</f>
        <v/>
      </c>
      <c r="AF24" s="626" t="str">
        <f>IF(AF23="","",VLOOKUP(AF23,'[1]シフト記号表（従来型・ユニット型共通）'!$C$6:$L$47,10,FALSE))</f>
        <v/>
      </c>
      <c r="AG24" s="627" t="str">
        <f>IF(AG23="","",VLOOKUP(AG23,'[1]シフト記号表（従来型・ユニット型共通）'!$C$6:$L$47,10,FALSE))</f>
        <v/>
      </c>
      <c r="AH24" s="625" t="str">
        <f>IF(AH23="","",VLOOKUP(AH23,'[1]シフト記号表（従来型・ユニット型共通）'!$C$6:$L$47,10,FALSE))</f>
        <v/>
      </c>
      <c r="AI24" s="626" t="str">
        <f>IF(AI23="","",VLOOKUP(AI23,'[1]シフト記号表（従来型・ユニット型共通）'!$C$6:$L$47,10,FALSE))</f>
        <v/>
      </c>
      <c r="AJ24" s="626" t="str">
        <f>IF(AJ23="","",VLOOKUP(AJ23,'[1]シフト記号表（従来型・ユニット型共通）'!$C$6:$L$47,10,FALSE))</f>
        <v/>
      </c>
      <c r="AK24" s="626" t="str">
        <f>IF(AK23="","",VLOOKUP(AK23,'[1]シフト記号表（従来型・ユニット型共通）'!$C$6:$L$47,10,FALSE))</f>
        <v/>
      </c>
      <c r="AL24" s="626" t="str">
        <f>IF(AL23="","",VLOOKUP(AL23,'[1]シフト記号表（従来型・ユニット型共通）'!$C$6:$L$47,10,FALSE))</f>
        <v/>
      </c>
      <c r="AM24" s="626" t="str">
        <f>IF(AM23="","",VLOOKUP(AM23,'[1]シフト記号表（従来型・ユニット型共通）'!$C$6:$L$47,10,FALSE))</f>
        <v/>
      </c>
      <c r="AN24" s="627" t="str">
        <f>IF(AN23="","",VLOOKUP(AN23,'[1]シフト記号表（従来型・ユニット型共通）'!$C$6:$L$47,10,FALSE))</f>
        <v/>
      </c>
      <c r="AO24" s="625" t="str">
        <f>IF(AO23="","",VLOOKUP(AO23,'[1]シフト記号表（従来型・ユニット型共通）'!$C$6:$L$47,10,FALSE))</f>
        <v/>
      </c>
      <c r="AP24" s="626" t="str">
        <f>IF(AP23="","",VLOOKUP(AP23,'[1]シフト記号表（従来型・ユニット型共通）'!$C$6:$L$47,10,FALSE))</f>
        <v/>
      </c>
      <c r="AQ24" s="626" t="str">
        <f>IF(AQ23="","",VLOOKUP(AQ23,'[1]シフト記号表（従来型・ユニット型共通）'!$C$6:$L$47,10,FALSE))</f>
        <v/>
      </c>
      <c r="AR24" s="626" t="str">
        <f>IF(AR23="","",VLOOKUP(AR23,'[1]シフト記号表（従来型・ユニット型共通）'!$C$6:$L$47,10,FALSE))</f>
        <v/>
      </c>
      <c r="AS24" s="626" t="str">
        <f>IF(AS23="","",VLOOKUP(AS23,'[1]シフト記号表（従来型・ユニット型共通）'!$C$6:$L$47,10,FALSE))</f>
        <v/>
      </c>
      <c r="AT24" s="626" t="str">
        <f>IF(AT23="","",VLOOKUP(AT23,'[1]シフト記号表（従来型・ユニット型共通）'!$C$6:$L$47,10,FALSE))</f>
        <v/>
      </c>
      <c r="AU24" s="627" t="str">
        <f>IF(AU23="","",VLOOKUP(AU23,'[1]シフト記号表（従来型・ユニット型共通）'!$C$6:$L$47,10,FALSE))</f>
        <v/>
      </c>
      <c r="AV24" s="625" t="str">
        <f>IF(AV23="","",VLOOKUP(AV23,'[1]シフト記号表（従来型・ユニット型共通）'!$C$6:$L$47,10,FALSE))</f>
        <v/>
      </c>
      <c r="AW24" s="626" t="str">
        <f>IF(AW23="","",VLOOKUP(AW23,'[1]シフト記号表（従来型・ユニット型共通）'!$C$6:$L$47,10,FALSE))</f>
        <v/>
      </c>
      <c r="AX24" s="626" t="str">
        <f>IF(AX23="","",VLOOKUP(AX23,'[1]シフト記号表（従来型・ユニット型共通）'!$C$6:$L$47,10,FALSE))</f>
        <v/>
      </c>
      <c r="AY24" s="917">
        <f>IF($BB$9="４週",SUM(T24:AU24),IF($BB$9="暦月",SUM(T24:AX24),""))</f>
        <v>0</v>
      </c>
      <c r="AZ24" s="918"/>
      <c r="BA24" s="919">
        <f>IF($BB$9="４週",AY24/4,IF($BB$9="暦月",(AY24/($BB$14/7)),""))</f>
        <v>0</v>
      </c>
      <c r="BB24" s="918"/>
      <c r="BC24" s="914"/>
      <c r="BD24" s="915"/>
      <c r="BE24" s="915"/>
      <c r="BF24" s="915"/>
      <c r="BG24" s="916"/>
      <c r="BH24" s="681"/>
    </row>
    <row r="25" spans="2:62" ht="20.25" customHeight="1" x14ac:dyDescent="0.15">
      <c r="B25" s="638"/>
      <c r="C25" s="927">
        <f>C23+1</f>
        <v>2</v>
      </c>
      <c r="D25" s="929"/>
      <c r="E25" s="930"/>
      <c r="F25" s="933"/>
      <c r="G25" s="934"/>
      <c r="H25" s="937"/>
      <c r="I25" s="938"/>
      <c r="J25" s="938"/>
      <c r="K25" s="930"/>
      <c r="L25" s="941"/>
      <c r="M25" s="942"/>
      <c r="N25" s="942"/>
      <c r="O25" s="942"/>
      <c r="P25" s="943"/>
      <c r="Q25" s="628" t="s">
        <v>829</v>
      </c>
      <c r="R25" s="629"/>
      <c r="S25" s="630"/>
      <c r="T25" s="631"/>
      <c r="U25" s="632"/>
      <c r="V25" s="632"/>
      <c r="W25" s="632"/>
      <c r="X25" s="632"/>
      <c r="Y25" s="632"/>
      <c r="Z25" s="633"/>
      <c r="AA25" s="631"/>
      <c r="AB25" s="632"/>
      <c r="AC25" s="632"/>
      <c r="AD25" s="632"/>
      <c r="AE25" s="632"/>
      <c r="AF25" s="632"/>
      <c r="AG25" s="633"/>
      <c r="AH25" s="631"/>
      <c r="AI25" s="632"/>
      <c r="AJ25" s="632"/>
      <c r="AK25" s="632"/>
      <c r="AL25" s="632"/>
      <c r="AM25" s="632"/>
      <c r="AN25" s="633"/>
      <c r="AO25" s="631"/>
      <c r="AP25" s="632"/>
      <c r="AQ25" s="632"/>
      <c r="AR25" s="632"/>
      <c r="AS25" s="632"/>
      <c r="AT25" s="632"/>
      <c r="AU25" s="633"/>
      <c r="AV25" s="631"/>
      <c r="AW25" s="632"/>
      <c r="AX25" s="634"/>
      <c r="AY25" s="944"/>
      <c r="AZ25" s="945"/>
      <c r="BA25" s="909"/>
      <c r="BB25" s="910"/>
      <c r="BC25" s="911"/>
      <c r="BD25" s="912"/>
      <c r="BE25" s="912"/>
      <c r="BF25" s="912"/>
      <c r="BG25" s="913"/>
      <c r="BH25" s="681"/>
    </row>
    <row r="26" spans="2:62" ht="20.25" customHeight="1" x14ac:dyDescent="0.15">
      <c r="B26" s="638"/>
      <c r="C26" s="928"/>
      <c r="D26" s="931"/>
      <c r="E26" s="932"/>
      <c r="F26" s="935"/>
      <c r="G26" s="936"/>
      <c r="H26" s="939"/>
      <c r="I26" s="940"/>
      <c r="J26" s="940"/>
      <c r="K26" s="932"/>
      <c r="L26" s="941"/>
      <c r="M26" s="942"/>
      <c r="N26" s="942"/>
      <c r="O26" s="942"/>
      <c r="P26" s="943"/>
      <c r="Q26" s="622" t="s">
        <v>830</v>
      </c>
      <c r="R26" s="623"/>
      <c r="S26" s="624"/>
      <c r="T26" s="625" t="str">
        <f>IF(T25="","",VLOOKUP(T25,'[1]シフト記号表（従来型・ユニット型共通）'!$C$6:$L$47,10,FALSE))</f>
        <v/>
      </c>
      <c r="U26" s="626" t="str">
        <f>IF(U25="","",VLOOKUP(U25,'[1]シフト記号表（従来型・ユニット型共通）'!$C$6:$L$47,10,FALSE))</f>
        <v/>
      </c>
      <c r="V26" s="626" t="str">
        <f>IF(V25="","",VLOOKUP(V25,'[1]シフト記号表（従来型・ユニット型共通）'!$C$6:$L$47,10,FALSE))</f>
        <v/>
      </c>
      <c r="W26" s="626" t="str">
        <f>IF(W25="","",VLOOKUP(W25,'[1]シフト記号表（従来型・ユニット型共通）'!$C$6:$L$47,10,FALSE))</f>
        <v/>
      </c>
      <c r="X26" s="626" t="str">
        <f>IF(X25="","",VLOOKUP(X25,'[1]シフト記号表（従来型・ユニット型共通）'!$C$6:$L$47,10,FALSE))</f>
        <v/>
      </c>
      <c r="Y26" s="626" t="str">
        <f>IF(Y25="","",VLOOKUP(Y25,'[1]シフト記号表（従来型・ユニット型共通）'!$C$6:$L$47,10,FALSE))</f>
        <v/>
      </c>
      <c r="Z26" s="627" t="str">
        <f>IF(Z25="","",VLOOKUP(Z25,'[1]シフト記号表（従来型・ユニット型共通）'!$C$6:$L$47,10,FALSE))</f>
        <v/>
      </c>
      <c r="AA26" s="625" t="str">
        <f>IF(AA25="","",VLOOKUP(AA25,'[1]シフト記号表（従来型・ユニット型共通）'!$C$6:$L$47,10,FALSE))</f>
        <v/>
      </c>
      <c r="AB26" s="626" t="str">
        <f>IF(AB25="","",VLOOKUP(AB25,'[1]シフト記号表（従来型・ユニット型共通）'!$C$6:$L$47,10,FALSE))</f>
        <v/>
      </c>
      <c r="AC26" s="626" t="str">
        <f>IF(AC25="","",VLOOKUP(AC25,'[1]シフト記号表（従来型・ユニット型共通）'!$C$6:$L$47,10,FALSE))</f>
        <v/>
      </c>
      <c r="AD26" s="626" t="str">
        <f>IF(AD25="","",VLOOKUP(AD25,'[1]シフト記号表（従来型・ユニット型共通）'!$C$6:$L$47,10,FALSE))</f>
        <v/>
      </c>
      <c r="AE26" s="626" t="str">
        <f>IF(AE25="","",VLOOKUP(AE25,'[1]シフト記号表（従来型・ユニット型共通）'!$C$6:$L$47,10,FALSE))</f>
        <v/>
      </c>
      <c r="AF26" s="626" t="str">
        <f>IF(AF25="","",VLOOKUP(AF25,'[1]シフト記号表（従来型・ユニット型共通）'!$C$6:$L$47,10,FALSE))</f>
        <v/>
      </c>
      <c r="AG26" s="627" t="str">
        <f>IF(AG25="","",VLOOKUP(AG25,'[1]シフト記号表（従来型・ユニット型共通）'!$C$6:$L$47,10,FALSE))</f>
        <v/>
      </c>
      <c r="AH26" s="625" t="str">
        <f>IF(AH25="","",VLOOKUP(AH25,'[1]シフト記号表（従来型・ユニット型共通）'!$C$6:$L$47,10,FALSE))</f>
        <v/>
      </c>
      <c r="AI26" s="626" t="str">
        <f>IF(AI25="","",VLOOKUP(AI25,'[1]シフト記号表（従来型・ユニット型共通）'!$C$6:$L$47,10,FALSE))</f>
        <v/>
      </c>
      <c r="AJ26" s="626" t="str">
        <f>IF(AJ25="","",VLOOKUP(AJ25,'[1]シフト記号表（従来型・ユニット型共通）'!$C$6:$L$47,10,FALSE))</f>
        <v/>
      </c>
      <c r="AK26" s="626" t="str">
        <f>IF(AK25="","",VLOOKUP(AK25,'[1]シフト記号表（従来型・ユニット型共通）'!$C$6:$L$47,10,FALSE))</f>
        <v/>
      </c>
      <c r="AL26" s="626" t="str">
        <f>IF(AL25="","",VLOOKUP(AL25,'[1]シフト記号表（従来型・ユニット型共通）'!$C$6:$L$47,10,FALSE))</f>
        <v/>
      </c>
      <c r="AM26" s="626" t="str">
        <f>IF(AM25="","",VLOOKUP(AM25,'[1]シフト記号表（従来型・ユニット型共通）'!$C$6:$L$47,10,FALSE))</f>
        <v/>
      </c>
      <c r="AN26" s="627" t="str">
        <f>IF(AN25="","",VLOOKUP(AN25,'[1]シフト記号表（従来型・ユニット型共通）'!$C$6:$L$47,10,FALSE))</f>
        <v/>
      </c>
      <c r="AO26" s="625" t="str">
        <f>IF(AO25="","",VLOOKUP(AO25,'[1]シフト記号表（従来型・ユニット型共通）'!$C$6:$L$47,10,FALSE))</f>
        <v/>
      </c>
      <c r="AP26" s="626" t="str">
        <f>IF(AP25="","",VLOOKUP(AP25,'[1]シフト記号表（従来型・ユニット型共通）'!$C$6:$L$47,10,FALSE))</f>
        <v/>
      </c>
      <c r="AQ26" s="626" t="str">
        <f>IF(AQ25="","",VLOOKUP(AQ25,'[1]シフト記号表（従来型・ユニット型共通）'!$C$6:$L$47,10,FALSE))</f>
        <v/>
      </c>
      <c r="AR26" s="626" t="str">
        <f>IF(AR25="","",VLOOKUP(AR25,'[1]シフト記号表（従来型・ユニット型共通）'!$C$6:$L$47,10,FALSE))</f>
        <v/>
      </c>
      <c r="AS26" s="626" t="str">
        <f>IF(AS25="","",VLOOKUP(AS25,'[1]シフト記号表（従来型・ユニット型共通）'!$C$6:$L$47,10,FALSE))</f>
        <v/>
      </c>
      <c r="AT26" s="626" t="str">
        <f>IF(AT25="","",VLOOKUP(AT25,'[1]シフト記号表（従来型・ユニット型共通）'!$C$6:$L$47,10,FALSE))</f>
        <v/>
      </c>
      <c r="AU26" s="627" t="str">
        <f>IF(AU25="","",VLOOKUP(AU25,'[1]シフト記号表（従来型・ユニット型共通）'!$C$6:$L$47,10,FALSE))</f>
        <v/>
      </c>
      <c r="AV26" s="625" t="str">
        <f>IF(AV25="","",VLOOKUP(AV25,'[1]シフト記号表（従来型・ユニット型共通）'!$C$6:$L$47,10,FALSE))</f>
        <v/>
      </c>
      <c r="AW26" s="626" t="str">
        <f>IF(AW25="","",VLOOKUP(AW25,'[1]シフト記号表（従来型・ユニット型共通）'!$C$6:$L$47,10,FALSE))</f>
        <v/>
      </c>
      <c r="AX26" s="626" t="str">
        <f>IF(AX25="","",VLOOKUP(AX25,'[1]シフト記号表（従来型・ユニット型共通）'!$C$6:$L$47,10,FALSE))</f>
        <v/>
      </c>
      <c r="AY26" s="917">
        <f>IF($BB$9="４週",SUM(T26:AU26),IF($BB$9="暦月",SUM(T26:AX26),""))</f>
        <v>0</v>
      </c>
      <c r="AZ26" s="918"/>
      <c r="BA26" s="919">
        <f>IF($BB$9="４週",AY26/4,IF($BB$9="暦月",(AY26/($BB$14/7)),""))</f>
        <v>0</v>
      </c>
      <c r="BB26" s="918"/>
      <c r="BC26" s="914"/>
      <c r="BD26" s="915"/>
      <c r="BE26" s="915"/>
      <c r="BF26" s="915"/>
      <c r="BG26" s="916"/>
      <c r="BH26" s="681"/>
    </row>
    <row r="27" spans="2:62" ht="20.25" customHeight="1" x14ac:dyDescent="0.15">
      <c r="B27" s="638"/>
      <c r="C27" s="927">
        <f>C25+1</f>
        <v>3</v>
      </c>
      <c r="D27" s="929"/>
      <c r="E27" s="930"/>
      <c r="F27" s="933"/>
      <c r="G27" s="934"/>
      <c r="H27" s="937"/>
      <c r="I27" s="938"/>
      <c r="J27" s="938"/>
      <c r="K27" s="930"/>
      <c r="L27" s="941"/>
      <c r="M27" s="942"/>
      <c r="N27" s="942"/>
      <c r="O27" s="942"/>
      <c r="P27" s="943"/>
      <c r="Q27" s="628" t="s">
        <v>829</v>
      </c>
      <c r="R27" s="629"/>
      <c r="S27" s="630"/>
      <c r="T27" s="631"/>
      <c r="U27" s="632"/>
      <c r="V27" s="632"/>
      <c r="W27" s="632"/>
      <c r="X27" s="632"/>
      <c r="Y27" s="632"/>
      <c r="Z27" s="633"/>
      <c r="AA27" s="631"/>
      <c r="AB27" s="632"/>
      <c r="AC27" s="632"/>
      <c r="AD27" s="632"/>
      <c r="AE27" s="632"/>
      <c r="AF27" s="632"/>
      <c r="AG27" s="633"/>
      <c r="AH27" s="631"/>
      <c r="AI27" s="632"/>
      <c r="AJ27" s="632"/>
      <c r="AK27" s="632"/>
      <c r="AL27" s="632"/>
      <c r="AM27" s="632"/>
      <c r="AN27" s="633"/>
      <c r="AO27" s="631"/>
      <c r="AP27" s="632"/>
      <c r="AQ27" s="632"/>
      <c r="AR27" s="632"/>
      <c r="AS27" s="632"/>
      <c r="AT27" s="632"/>
      <c r="AU27" s="633"/>
      <c r="AV27" s="631"/>
      <c r="AW27" s="632"/>
      <c r="AX27" s="634"/>
      <c r="AY27" s="944"/>
      <c r="AZ27" s="945"/>
      <c r="BA27" s="909"/>
      <c r="BB27" s="910"/>
      <c r="BC27" s="911"/>
      <c r="BD27" s="912"/>
      <c r="BE27" s="912"/>
      <c r="BF27" s="912"/>
      <c r="BG27" s="913"/>
      <c r="BH27" s="681"/>
    </row>
    <row r="28" spans="2:62" ht="20.25" customHeight="1" x14ac:dyDescent="0.15">
      <c r="B28" s="638"/>
      <c r="C28" s="928"/>
      <c r="D28" s="931"/>
      <c r="E28" s="932"/>
      <c r="F28" s="935"/>
      <c r="G28" s="936"/>
      <c r="H28" s="939"/>
      <c r="I28" s="940"/>
      <c r="J28" s="940"/>
      <c r="K28" s="932"/>
      <c r="L28" s="941"/>
      <c r="M28" s="942"/>
      <c r="N28" s="942"/>
      <c r="O28" s="942"/>
      <c r="P28" s="943"/>
      <c r="Q28" s="622" t="s">
        <v>830</v>
      </c>
      <c r="R28" s="623"/>
      <c r="S28" s="624"/>
      <c r="T28" s="625" t="str">
        <f>IF(T27="","",VLOOKUP(T27,'[1]シフト記号表（従来型・ユニット型共通）'!$C$6:$L$47,10,FALSE))</f>
        <v/>
      </c>
      <c r="U28" s="626" t="str">
        <f>IF(U27="","",VLOOKUP(U27,'[1]シフト記号表（従来型・ユニット型共通）'!$C$6:$L$47,10,FALSE))</f>
        <v/>
      </c>
      <c r="V28" s="626" t="str">
        <f>IF(V27="","",VLOOKUP(V27,'[1]シフト記号表（従来型・ユニット型共通）'!$C$6:$L$47,10,FALSE))</f>
        <v/>
      </c>
      <c r="W28" s="626" t="str">
        <f>IF(W27="","",VLOOKUP(W27,'[1]シフト記号表（従来型・ユニット型共通）'!$C$6:$L$47,10,FALSE))</f>
        <v/>
      </c>
      <c r="X28" s="626" t="str">
        <f>IF(X27="","",VLOOKUP(X27,'[1]シフト記号表（従来型・ユニット型共通）'!$C$6:$L$47,10,FALSE))</f>
        <v/>
      </c>
      <c r="Y28" s="626" t="str">
        <f>IF(Y27="","",VLOOKUP(Y27,'[1]シフト記号表（従来型・ユニット型共通）'!$C$6:$L$47,10,FALSE))</f>
        <v/>
      </c>
      <c r="Z28" s="627" t="str">
        <f>IF(Z27="","",VLOOKUP(Z27,'[1]シフト記号表（従来型・ユニット型共通）'!$C$6:$L$47,10,FALSE))</f>
        <v/>
      </c>
      <c r="AA28" s="625" t="str">
        <f>IF(AA27="","",VLOOKUP(AA27,'[1]シフト記号表（従来型・ユニット型共通）'!$C$6:$L$47,10,FALSE))</f>
        <v/>
      </c>
      <c r="AB28" s="626" t="str">
        <f>IF(AB27="","",VLOOKUP(AB27,'[1]シフト記号表（従来型・ユニット型共通）'!$C$6:$L$47,10,FALSE))</f>
        <v/>
      </c>
      <c r="AC28" s="626" t="str">
        <f>IF(AC27="","",VLOOKUP(AC27,'[1]シフト記号表（従来型・ユニット型共通）'!$C$6:$L$47,10,FALSE))</f>
        <v/>
      </c>
      <c r="AD28" s="626" t="str">
        <f>IF(AD27="","",VLOOKUP(AD27,'[1]シフト記号表（従来型・ユニット型共通）'!$C$6:$L$47,10,FALSE))</f>
        <v/>
      </c>
      <c r="AE28" s="626" t="str">
        <f>IF(AE27="","",VLOOKUP(AE27,'[1]シフト記号表（従来型・ユニット型共通）'!$C$6:$L$47,10,FALSE))</f>
        <v/>
      </c>
      <c r="AF28" s="626" t="str">
        <f>IF(AF27="","",VLOOKUP(AF27,'[1]シフト記号表（従来型・ユニット型共通）'!$C$6:$L$47,10,FALSE))</f>
        <v/>
      </c>
      <c r="AG28" s="627" t="str">
        <f>IF(AG27="","",VLOOKUP(AG27,'[1]シフト記号表（従来型・ユニット型共通）'!$C$6:$L$47,10,FALSE))</f>
        <v/>
      </c>
      <c r="AH28" s="625" t="str">
        <f>IF(AH27="","",VLOOKUP(AH27,'[1]シフト記号表（従来型・ユニット型共通）'!$C$6:$L$47,10,FALSE))</f>
        <v/>
      </c>
      <c r="AI28" s="626" t="str">
        <f>IF(AI27="","",VLOOKUP(AI27,'[1]シフト記号表（従来型・ユニット型共通）'!$C$6:$L$47,10,FALSE))</f>
        <v/>
      </c>
      <c r="AJ28" s="626" t="str">
        <f>IF(AJ27="","",VLOOKUP(AJ27,'[1]シフト記号表（従来型・ユニット型共通）'!$C$6:$L$47,10,FALSE))</f>
        <v/>
      </c>
      <c r="AK28" s="626" t="str">
        <f>IF(AK27="","",VLOOKUP(AK27,'[1]シフト記号表（従来型・ユニット型共通）'!$C$6:$L$47,10,FALSE))</f>
        <v/>
      </c>
      <c r="AL28" s="626" t="str">
        <f>IF(AL27="","",VLOOKUP(AL27,'[1]シフト記号表（従来型・ユニット型共通）'!$C$6:$L$47,10,FALSE))</f>
        <v/>
      </c>
      <c r="AM28" s="626" t="str">
        <f>IF(AM27="","",VLOOKUP(AM27,'[1]シフト記号表（従来型・ユニット型共通）'!$C$6:$L$47,10,FALSE))</f>
        <v/>
      </c>
      <c r="AN28" s="627" t="str">
        <f>IF(AN27="","",VLOOKUP(AN27,'[1]シフト記号表（従来型・ユニット型共通）'!$C$6:$L$47,10,FALSE))</f>
        <v/>
      </c>
      <c r="AO28" s="625" t="str">
        <f>IF(AO27="","",VLOOKUP(AO27,'[1]シフト記号表（従来型・ユニット型共通）'!$C$6:$L$47,10,FALSE))</f>
        <v/>
      </c>
      <c r="AP28" s="626" t="str">
        <f>IF(AP27="","",VLOOKUP(AP27,'[1]シフト記号表（従来型・ユニット型共通）'!$C$6:$L$47,10,FALSE))</f>
        <v/>
      </c>
      <c r="AQ28" s="626" t="str">
        <f>IF(AQ27="","",VLOOKUP(AQ27,'[1]シフト記号表（従来型・ユニット型共通）'!$C$6:$L$47,10,FALSE))</f>
        <v/>
      </c>
      <c r="AR28" s="626" t="str">
        <f>IF(AR27="","",VLOOKUP(AR27,'[1]シフト記号表（従来型・ユニット型共通）'!$C$6:$L$47,10,FALSE))</f>
        <v/>
      </c>
      <c r="AS28" s="626" t="str">
        <f>IF(AS27="","",VLOOKUP(AS27,'[1]シフト記号表（従来型・ユニット型共通）'!$C$6:$L$47,10,FALSE))</f>
        <v/>
      </c>
      <c r="AT28" s="626" t="str">
        <f>IF(AT27="","",VLOOKUP(AT27,'[1]シフト記号表（従来型・ユニット型共通）'!$C$6:$L$47,10,FALSE))</f>
        <v/>
      </c>
      <c r="AU28" s="627" t="str">
        <f>IF(AU27="","",VLOOKUP(AU27,'[1]シフト記号表（従来型・ユニット型共通）'!$C$6:$L$47,10,FALSE))</f>
        <v/>
      </c>
      <c r="AV28" s="625" t="str">
        <f>IF(AV27="","",VLOOKUP(AV27,'[1]シフト記号表（従来型・ユニット型共通）'!$C$6:$L$47,10,FALSE))</f>
        <v/>
      </c>
      <c r="AW28" s="626" t="str">
        <f>IF(AW27="","",VLOOKUP(AW27,'[1]シフト記号表（従来型・ユニット型共通）'!$C$6:$L$47,10,FALSE))</f>
        <v/>
      </c>
      <c r="AX28" s="626" t="str">
        <f>IF(AX27="","",VLOOKUP(AX27,'[1]シフト記号表（従来型・ユニット型共通）'!$C$6:$L$47,10,FALSE))</f>
        <v/>
      </c>
      <c r="AY28" s="917">
        <f>IF($BB$9="４週",SUM(T28:AU28),IF($BB$9="暦月",SUM(T28:AX28),""))</f>
        <v>0</v>
      </c>
      <c r="AZ28" s="918"/>
      <c r="BA28" s="919">
        <f>IF($BB$9="４週",AY28/4,IF($BB$9="暦月",(AY28/($BB$14/7)),""))</f>
        <v>0</v>
      </c>
      <c r="BB28" s="918"/>
      <c r="BC28" s="914"/>
      <c r="BD28" s="915"/>
      <c r="BE28" s="915"/>
      <c r="BF28" s="915"/>
      <c r="BG28" s="916"/>
      <c r="BH28" s="681"/>
    </row>
    <row r="29" spans="2:62" ht="20.25" customHeight="1" x14ac:dyDescent="0.15">
      <c r="B29" s="638"/>
      <c r="C29" s="927">
        <f>C27+1</f>
        <v>4</v>
      </c>
      <c r="D29" s="929"/>
      <c r="E29" s="930"/>
      <c r="F29" s="933"/>
      <c r="G29" s="934"/>
      <c r="H29" s="937"/>
      <c r="I29" s="938"/>
      <c r="J29" s="938"/>
      <c r="K29" s="930"/>
      <c r="L29" s="941"/>
      <c r="M29" s="942"/>
      <c r="N29" s="942"/>
      <c r="O29" s="942"/>
      <c r="P29" s="943"/>
      <c r="Q29" s="628" t="s">
        <v>829</v>
      </c>
      <c r="R29" s="629"/>
      <c r="S29" s="630"/>
      <c r="T29" s="631"/>
      <c r="U29" s="632"/>
      <c r="V29" s="632"/>
      <c r="W29" s="632"/>
      <c r="X29" s="632"/>
      <c r="Y29" s="632"/>
      <c r="Z29" s="633"/>
      <c r="AA29" s="631"/>
      <c r="AB29" s="632"/>
      <c r="AC29" s="632"/>
      <c r="AD29" s="632"/>
      <c r="AE29" s="632"/>
      <c r="AF29" s="632"/>
      <c r="AG29" s="633"/>
      <c r="AH29" s="631"/>
      <c r="AI29" s="632"/>
      <c r="AJ29" s="632"/>
      <c r="AK29" s="632"/>
      <c r="AL29" s="632"/>
      <c r="AM29" s="632"/>
      <c r="AN29" s="633"/>
      <c r="AO29" s="631"/>
      <c r="AP29" s="632"/>
      <c r="AQ29" s="632"/>
      <c r="AR29" s="632"/>
      <c r="AS29" s="632"/>
      <c r="AT29" s="632"/>
      <c r="AU29" s="633"/>
      <c r="AV29" s="631"/>
      <c r="AW29" s="632"/>
      <c r="AX29" s="634"/>
      <c r="AY29" s="944"/>
      <c r="AZ29" s="945"/>
      <c r="BA29" s="909"/>
      <c r="BB29" s="910"/>
      <c r="BC29" s="911"/>
      <c r="BD29" s="912"/>
      <c r="BE29" s="912"/>
      <c r="BF29" s="912"/>
      <c r="BG29" s="913"/>
      <c r="BH29" s="681"/>
    </row>
    <row r="30" spans="2:62" ht="20.25" customHeight="1" x14ac:dyDescent="0.15">
      <c r="B30" s="638"/>
      <c r="C30" s="928"/>
      <c r="D30" s="931"/>
      <c r="E30" s="932"/>
      <c r="F30" s="935"/>
      <c r="G30" s="936"/>
      <c r="H30" s="939"/>
      <c r="I30" s="940"/>
      <c r="J30" s="940"/>
      <c r="K30" s="932"/>
      <c r="L30" s="941"/>
      <c r="M30" s="942"/>
      <c r="N30" s="942"/>
      <c r="O30" s="942"/>
      <c r="P30" s="943"/>
      <c r="Q30" s="622" t="s">
        <v>830</v>
      </c>
      <c r="R30" s="623"/>
      <c r="S30" s="624"/>
      <c r="T30" s="625" t="str">
        <f>IF(T29="","",VLOOKUP(T29,'[1]シフト記号表（従来型・ユニット型共通）'!$C$6:$L$47,10,FALSE))</f>
        <v/>
      </c>
      <c r="U30" s="626" t="str">
        <f>IF(U29="","",VLOOKUP(U29,'[1]シフト記号表（従来型・ユニット型共通）'!$C$6:$L$47,10,FALSE))</f>
        <v/>
      </c>
      <c r="V30" s="626" t="str">
        <f>IF(V29="","",VLOOKUP(V29,'[1]シフト記号表（従来型・ユニット型共通）'!$C$6:$L$47,10,FALSE))</f>
        <v/>
      </c>
      <c r="W30" s="626" t="str">
        <f>IF(W29="","",VLOOKUP(W29,'[1]シフト記号表（従来型・ユニット型共通）'!$C$6:$L$47,10,FALSE))</f>
        <v/>
      </c>
      <c r="X30" s="626" t="str">
        <f>IF(X29="","",VLOOKUP(X29,'[1]シフト記号表（従来型・ユニット型共通）'!$C$6:$L$47,10,FALSE))</f>
        <v/>
      </c>
      <c r="Y30" s="626" t="str">
        <f>IF(Y29="","",VLOOKUP(Y29,'[1]シフト記号表（従来型・ユニット型共通）'!$C$6:$L$47,10,FALSE))</f>
        <v/>
      </c>
      <c r="Z30" s="627" t="str">
        <f>IF(Z29="","",VLOOKUP(Z29,'[1]シフト記号表（従来型・ユニット型共通）'!$C$6:$L$47,10,FALSE))</f>
        <v/>
      </c>
      <c r="AA30" s="625" t="str">
        <f>IF(AA29="","",VLOOKUP(AA29,'[1]シフト記号表（従来型・ユニット型共通）'!$C$6:$L$47,10,FALSE))</f>
        <v/>
      </c>
      <c r="AB30" s="626" t="str">
        <f>IF(AB29="","",VLOOKUP(AB29,'[1]シフト記号表（従来型・ユニット型共通）'!$C$6:$L$47,10,FALSE))</f>
        <v/>
      </c>
      <c r="AC30" s="626" t="str">
        <f>IF(AC29="","",VLOOKUP(AC29,'[1]シフト記号表（従来型・ユニット型共通）'!$C$6:$L$47,10,FALSE))</f>
        <v/>
      </c>
      <c r="AD30" s="626" t="str">
        <f>IF(AD29="","",VLOOKUP(AD29,'[1]シフト記号表（従来型・ユニット型共通）'!$C$6:$L$47,10,FALSE))</f>
        <v/>
      </c>
      <c r="AE30" s="626" t="str">
        <f>IF(AE29="","",VLOOKUP(AE29,'[1]シフト記号表（従来型・ユニット型共通）'!$C$6:$L$47,10,FALSE))</f>
        <v/>
      </c>
      <c r="AF30" s="626" t="str">
        <f>IF(AF29="","",VLOOKUP(AF29,'[1]シフト記号表（従来型・ユニット型共通）'!$C$6:$L$47,10,FALSE))</f>
        <v/>
      </c>
      <c r="AG30" s="627" t="str">
        <f>IF(AG29="","",VLOOKUP(AG29,'[1]シフト記号表（従来型・ユニット型共通）'!$C$6:$L$47,10,FALSE))</f>
        <v/>
      </c>
      <c r="AH30" s="625" t="str">
        <f>IF(AH29="","",VLOOKUP(AH29,'[1]シフト記号表（従来型・ユニット型共通）'!$C$6:$L$47,10,FALSE))</f>
        <v/>
      </c>
      <c r="AI30" s="626" t="str">
        <f>IF(AI29="","",VLOOKUP(AI29,'[1]シフト記号表（従来型・ユニット型共通）'!$C$6:$L$47,10,FALSE))</f>
        <v/>
      </c>
      <c r="AJ30" s="626" t="str">
        <f>IF(AJ29="","",VLOOKUP(AJ29,'[1]シフト記号表（従来型・ユニット型共通）'!$C$6:$L$47,10,FALSE))</f>
        <v/>
      </c>
      <c r="AK30" s="626" t="str">
        <f>IF(AK29="","",VLOOKUP(AK29,'[1]シフト記号表（従来型・ユニット型共通）'!$C$6:$L$47,10,FALSE))</f>
        <v/>
      </c>
      <c r="AL30" s="626" t="str">
        <f>IF(AL29="","",VLOOKUP(AL29,'[1]シフト記号表（従来型・ユニット型共通）'!$C$6:$L$47,10,FALSE))</f>
        <v/>
      </c>
      <c r="AM30" s="626" t="str">
        <f>IF(AM29="","",VLOOKUP(AM29,'[1]シフト記号表（従来型・ユニット型共通）'!$C$6:$L$47,10,FALSE))</f>
        <v/>
      </c>
      <c r="AN30" s="627" t="str">
        <f>IF(AN29="","",VLOOKUP(AN29,'[1]シフト記号表（従来型・ユニット型共通）'!$C$6:$L$47,10,FALSE))</f>
        <v/>
      </c>
      <c r="AO30" s="625" t="str">
        <f>IF(AO29="","",VLOOKUP(AO29,'[1]シフト記号表（従来型・ユニット型共通）'!$C$6:$L$47,10,FALSE))</f>
        <v/>
      </c>
      <c r="AP30" s="626" t="str">
        <f>IF(AP29="","",VLOOKUP(AP29,'[1]シフト記号表（従来型・ユニット型共通）'!$C$6:$L$47,10,FALSE))</f>
        <v/>
      </c>
      <c r="AQ30" s="626" t="str">
        <f>IF(AQ29="","",VLOOKUP(AQ29,'[1]シフト記号表（従来型・ユニット型共通）'!$C$6:$L$47,10,FALSE))</f>
        <v/>
      </c>
      <c r="AR30" s="626" t="str">
        <f>IF(AR29="","",VLOOKUP(AR29,'[1]シフト記号表（従来型・ユニット型共通）'!$C$6:$L$47,10,FALSE))</f>
        <v/>
      </c>
      <c r="AS30" s="626" t="str">
        <f>IF(AS29="","",VLOOKUP(AS29,'[1]シフト記号表（従来型・ユニット型共通）'!$C$6:$L$47,10,FALSE))</f>
        <v/>
      </c>
      <c r="AT30" s="626" t="str">
        <f>IF(AT29="","",VLOOKUP(AT29,'[1]シフト記号表（従来型・ユニット型共通）'!$C$6:$L$47,10,FALSE))</f>
        <v/>
      </c>
      <c r="AU30" s="627" t="str">
        <f>IF(AU29="","",VLOOKUP(AU29,'[1]シフト記号表（従来型・ユニット型共通）'!$C$6:$L$47,10,FALSE))</f>
        <v/>
      </c>
      <c r="AV30" s="625" t="str">
        <f>IF(AV29="","",VLOOKUP(AV29,'[1]シフト記号表（従来型・ユニット型共通）'!$C$6:$L$47,10,FALSE))</f>
        <v/>
      </c>
      <c r="AW30" s="626" t="str">
        <f>IF(AW29="","",VLOOKUP(AW29,'[1]シフト記号表（従来型・ユニット型共通）'!$C$6:$L$47,10,FALSE))</f>
        <v/>
      </c>
      <c r="AX30" s="626" t="str">
        <f>IF(AX29="","",VLOOKUP(AX29,'[1]シフト記号表（従来型・ユニット型共通）'!$C$6:$L$47,10,FALSE))</f>
        <v/>
      </c>
      <c r="AY30" s="917">
        <f>IF($BB$9="４週",SUM(T30:AU30),IF($BB$9="暦月",SUM(T30:AX30),""))</f>
        <v>0</v>
      </c>
      <c r="AZ30" s="918"/>
      <c r="BA30" s="919">
        <f>IF($BB$9="４週",AY30/4,IF($BB$9="暦月",(AY30/($BB$14/7)),""))</f>
        <v>0</v>
      </c>
      <c r="BB30" s="918"/>
      <c r="BC30" s="914"/>
      <c r="BD30" s="915"/>
      <c r="BE30" s="915"/>
      <c r="BF30" s="915"/>
      <c r="BG30" s="916"/>
      <c r="BH30" s="681"/>
    </row>
    <row r="31" spans="2:62" ht="20.25" customHeight="1" x14ac:dyDescent="0.15">
      <c r="B31" s="638"/>
      <c r="C31" s="927">
        <f>C29+1</f>
        <v>5</v>
      </c>
      <c r="D31" s="929"/>
      <c r="E31" s="930"/>
      <c r="F31" s="933"/>
      <c r="G31" s="934"/>
      <c r="H31" s="937"/>
      <c r="I31" s="938"/>
      <c r="J31" s="938"/>
      <c r="K31" s="930"/>
      <c r="L31" s="941"/>
      <c r="M31" s="942"/>
      <c r="N31" s="942"/>
      <c r="O31" s="942"/>
      <c r="P31" s="943"/>
      <c r="Q31" s="628" t="s">
        <v>829</v>
      </c>
      <c r="R31" s="629"/>
      <c r="S31" s="630"/>
      <c r="T31" s="631"/>
      <c r="U31" s="632"/>
      <c r="V31" s="632"/>
      <c r="W31" s="632"/>
      <c r="X31" s="632"/>
      <c r="Y31" s="632"/>
      <c r="Z31" s="633"/>
      <c r="AA31" s="631"/>
      <c r="AB31" s="632"/>
      <c r="AC31" s="632"/>
      <c r="AD31" s="632"/>
      <c r="AE31" s="632"/>
      <c r="AF31" s="632"/>
      <c r="AG31" s="633"/>
      <c r="AH31" s="631"/>
      <c r="AI31" s="632"/>
      <c r="AJ31" s="632"/>
      <c r="AK31" s="632"/>
      <c r="AL31" s="632"/>
      <c r="AM31" s="632"/>
      <c r="AN31" s="633"/>
      <c r="AO31" s="631"/>
      <c r="AP31" s="632"/>
      <c r="AQ31" s="632"/>
      <c r="AR31" s="632"/>
      <c r="AS31" s="632"/>
      <c r="AT31" s="632"/>
      <c r="AU31" s="633"/>
      <c r="AV31" s="631"/>
      <c r="AW31" s="632"/>
      <c r="AX31" s="634"/>
      <c r="AY31" s="944"/>
      <c r="AZ31" s="945"/>
      <c r="BA31" s="909"/>
      <c r="BB31" s="910"/>
      <c r="BC31" s="911"/>
      <c r="BD31" s="912"/>
      <c r="BE31" s="912"/>
      <c r="BF31" s="912"/>
      <c r="BG31" s="913"/>
      <c r="BH31" s="681"/>
    </row>
    <row r="32" spans="2:62" ht="20.25" customHeight="1" x14ac:dyDescent="0.15">
      <c r="B32" s="638"/>
      <c r="C32" s="928"/>
      <c r="D32" s="931"/>
      <c r="E32" s="932"/>
      <c r="F32" s="935"/>
      <c r="G32" s="936"/>
      <c r="H32" s="939"/>
      <c r="I32" s="940"/>
      <c r="J32" s="940"/>
      <c r="K32" s="932"/>
      <c r="L32" s="941"/>
      <c r="M32" s="942"/>
      <c r="N32" s="942"/>
      <c r="O32" s="942"/>
      <c r="P32" s="943"/>
      <c r="Q32" s="635" t="s">
        <v>830</v>
      </c>
      <c r="R32" s="636"/>
      <c r="S32" s="637"/>
      <c r="T32" s="625" t="str">
        <f>IF(T31="","",VLOOKUP(T31,'[1]シフト記号表（従来型・ユニット型共通）'!$C$6:$L$47,10,FALSE))</f>
        <v/>
      </c>
      <c r="U32" s="626" t="str">
        <f>IF(U31="","",VLOOKUP(U31,'[1]シフト記号表（従来型・ユニット型共通）'!$C$6:$L$47,10,FALSE))</f>
        <v/>
      </c>
      <c r="V32" s="626" t="str">
        <f>IF(V31="","",VLOOKUP(V31,'[1]シフト記号表（従来型・ユニット型共通）'!$C$6:$L$47,10,FALSE))</f>
        <v/>
      </c>
      <c r="W32" s="626" t="str">
        <f>IF(W31="","",VLOOKUP(W31,'[1]シフト記号表（従来型・ユニット型共通）'!$C$6:$L$47,10,FALSE))</f>
        <v/>
      </c>
      <c r="X32" s="626" t="str">
        <f>IF(X31="","",VLOOKUP(X31,'[1]シフト記号表（従来型・ユニット型共通）'!$C$6:$L$47,10,FALSE))</f>
        <v/>
      </c>
      <c r="Y32" s="626" t="str">
        <f>IF(Y31="","",VLOOKUP(Y31,'[1]シフト記号表（従来型・ユニット型共通）'!$C$6:$L$47,10,FALSE))</f>
        <v/>
      </c>
      <c r="Z32" s="627" t="str">
        <f>IF(Z31="","",VLOOKUP(Z31,'[1]シフト記号表（従来型・ユニット型共通）'!$C$6:$L$47,10,FALSE))</f>
        <v/>
      </c>
      <c r="AA32" s="625" t="str">
        <f>IF(AA31="","",VLOOKUP(AA31,'[1]シフト記号表（従来型・ユニット型共通）'!$C$6:$L$47,10,FALSE))</f>
        <v/>
      </c>
      <c r="AB32" s="626" t="str">
        <f>IF(AB31="","",VLOOKUP(AB31,'[1]シフト記号表（従来型・ユニット型共通）'!$C$6:$L$47,10,FALSE))</f>
        <v/>
      </c>
      <c r="AC32" s="626" t="str">
        <f>IF(AC31="","",VLOOKUP(AC31,'[1]シフト記号表（従来型・ユニット型共通）'!$C$6:$L$47,10,FALSE))</f>
        <v/>
      </c>
      <c r="AD32" s="626" t="str">
        <f>IF(AD31="","",VLOOKUP(AD31,'[1]シフト記号表（従来型・ユニット型共通）'!$C$6:$L$47,10,FALSE))</f>
        <v/>
      </c>
      <c r="AE32" s="626" t="str">
        <f>IF(AE31="","",VLOOKUP(AE31,'[1]シフト記号表（従来型・ユニット型共通）'!$C$6:$L$47,10,FALSE))</f>
        <v/>
      </c>
      <c r="AF32" s="626" t="str">
        <f>IF(AF31="","",VLOOKUP(AF31,'[1]シフト記号表（従来型・ユニット型共通）'!$C$6:$L$47,10,FALSE))</f>
        <v/>
      </c>
      <c r="AG32" s="627" t="str">
        <f>IF(AG31="","",VLOOKUP(AG31,'[1]シフト記号表（従来型・ユニット型共通）'!$C$6:$L$47,10,FALSE))</f>
        <v/>
      </c>
      <c r="AH32" s="625" t="str">
        <f>IF(AH31="","",VLOOKUP(AH31,'[1]シフト記号表（従来型・ユニット型共通）'!$C$6:$L$47,10,FALSE))</f>
        <v/>
      </c>
      <c r="AI32" s="626" t="str">
        <f>IF(AI31="","",VLOOKUP(AI31,'[1]シフト記号表（従来型・ユニット型共通）'!$C$6:$L$47,10,FALSE))</f>
        <v/>
      </c>
      <c r="AJ32" s="626" t="str">
        <f>IF(AJ31="","",VLOOKUP(AJ31,'[1]シフト記号表（従来型・ユニット型共通）'!$C$6:$L$47,10,FALSE))</f>
        <v/>
      </c>
      <c r="AK32" s="626" t="str">
        <f>IF(AK31="","",VLOOKUP(AK31,'[1]シフト記号表（従来型・ユニット型共通）'!$C$6:$L$47,10,FALSE))</f>
        <v/>
      </c>
      <c r="AL32" s="626" t="str">
        <f>IF(AL31="","",VLOOKUP(AL31,'[1]シフト記号表（従来型・ユニット型共通）'!$C$6:$L$47,10,FALSE))</f>
        <v/>
      </c>
      <c r="AM32" s="626" t="str">
        <f>IF(AM31="","",VLOOKUP(AM31,'[1]シフト記号表（従来型・ユニット型共通）'!$C$6:$L$47,10,FALSE))</f>
        <v/>
      </c>
      <c r="AN32" s="627" t="str">
        <f>IF(AN31="","",VLOOKUP(AN31,'[1]シフト記号表（従来型・ユニット型共通）'!$C$6:$L$47,10,FALSE))</f>
        <v/>
      </c>
      <c r="AO32" s="625" t="str">
        <f>IF(AO31="","",VLOOKUP(AO31,'[1]シフト記号表（従来型・ユニット型共通）'!$C$6:$L$47,10,FALSE))</f>
        <v/>
      </c>
      <c r="AP32" s="626" t="str">
        <f>IF(AP31="","",VLOOKUP(AP31,'[1]シフト記号表（従来型・ユニット型共通）'!$C$6:$L$47,10,FALSE))</f>
        <v/>
      </c>
      <c r="AQ32" s="626" t="str">
        <f>IF(AQ31="","",VLOOKUP(AQ31,'[1]シフト記号表（従来型・ユニット型共通）'!$C$6:$L$47,10,FALSE))</f>
        <v/>
      </c>
      <c r="AR32" s="626" t="str">
        <f>IF(AR31="","",VLOOKUP(AR31,'[1]シフト記号表（従来型・ユニット型共通）'!$C$6:$L$47,10,FALSE))</f>
        <v/>
      </c>
      <c r="AS32" s="626" t="str">
        <f>IF(AS31="","",VLOOKUP(AS31,'[1]シフト記号表（従来型・ユニット型共通）'!$C$6:$L$47,10,FALSE))</f>
        <v/>
      </c>
      <c r="AT32" s="626" t="str">
        <f>IF(AT31="","",VLOOKUP(AT31,'[1]シフト記号表（従来型・ユニット型共通）'!$C$6:$L$47,10,FALSE))</f>
        <v/>
      </c>
      <c r="AU32" s="627" t="str">
        <f>IF(AU31="","",VLOOKUP(AU31,'[1]シフト記号表（従来型・ユニット型共通）'!$C$6:$L$47,10,FALSE))</f>
        <v/>
      </c>
      <c r="AV32" s="625" t="str">
        <f>IF(AV31="","",VLOOKUP(AV31,'[1]シフト記号表（従来型・ユニット型共通）'!$C$6:$L$47,10,FALSE))</f>
        <v/>
      </c>
      <c r="AW32" s="626" t="str">
        <f>IF(AW31="","",VLOOKUP(AW31,'[1]シフト記号表（従来型・ユニット型共通）'!$C$6:$L$47,10,FALSE))</f>
        <v/>
      </c>
      <c r="AX32" s="626" t="str">
        <f>IF(AX31="","",VLOOKUP(AX31,'[1]シフト記号表（従来型・ユニット型共通）'!$C$6:$L$47,10,FALSE))</f>
        <v/>
      </c>
      <c r="AY32" s="917">
        <f>IF($BB$9="４週",SUM(T32:AU32),IF($BB$9="暦月",SUM(T32:AX32),""))</f>
        <v>0</v>
      </c>
      <c r="AZ32" s="918"/>
      <c r="BA32" s="919">
        <f>IF($BB$9="４週",AY32/4,IF($BB$9="暦月",(AY32/($BB$14/7)),""))</f>
        <v>0</v>
      </c>
      <c r="BB32" s="918"/>
      <c r="BC32" s="914"/>
      <c r="BD32" s="915"/>
      <c r="BE32" s="915"/>
      <c r="BF32" s="915"/>
      <c r="BG32" s="916"/>
      <c r="BH32" s="681"/>
    </row>
    <row r="33" spans="1:60" ht="20.25" customHeight="1" x14ac:dyDescent="0.15">
      <c r="B33" s="638"/>
      <c r="C33" s="927">
        <f>C31+1</f>
        <v>6</v>
      </c>
      <c r="D33" s="929"/>
      <c r="E33" s="930"/>
      <c r="F33" s="933"/>
      <c r="G33" s="934"/>
      <c r="H33" s="937"/>
      <c r="I33" s="938"/>
      <c r="J33" s="938"/>
      <c r="K33" s="930"/>
      <c r="L33" s="941"/>
      <c r="M33" s="942"/>
      <c r="N33" s="942"/>
      <c r="O33" s="942"/>
      <c r="P33" s="943"/>
      <c r="Q33" s="638" t="s">
        <v>829</v>
      </c>
      <c r="S33" s="639"/>
      <c r="T33" s="631"/>
      <c r="U33" s="632"/>
      <c r="V33" s="632"/>
      <c r="W33" s="632"/>
      <c r="X33" s="632"/>
      <c r="Y33" s="632"/>
      <c r="Z33" s="633"/>
      <c r="AA33" s="631"/>
      <c r="AB33" s="632"/>
      <c r="AC33" s="632"/>
      <c r="AD33" s="632"/>
      <c r="AE33" s="632"/>
      <c r="AF33" s="632"/>
      <c r="AG33" s="633"/>
      <c r="AH33" s="631"/>
      <c r="AI33" s="632"/>
      <c r="AJ33" s="632"/>
      <c r="AK33" s="632"/>
      <c r="AL33" s="632"/>
      <c r="AM33" s="632"/>
      <c r="AN33" s="633"/>
      <c r="AO33" s="631"/>
      <c r="AP33" s="632"/>
      <c r="AQ33" s="632"/>
      <c r="AR33" s="632"/>
      <c r="AS33" s="632"/>
      <c r="AT33" s="632"/>
      <c r="AU33" s="633"/>
      <c r="AV33" s="631"/>
      <c r="AW33" s="632"/>
      <c r="AX33" s="634"/>
      <c r="AY33" s="944"/>
      <c r="AZ33" s="945"/>
      <c r="BA33" s="909"/>
      <c r="BB33" s="910"/>
      <c r="BC33" s="911"/>
      <c r="BD33" s="912"/>
      <c r="BE33" s="912"/>
      <c r="BF33" s="912"/>
      <c r="BG33" s="913"/>
      <c r="BH33" s="681"/>
    </row>
    <row r="34" spans="1:60" ht="20.25" customHeight="1" x14ac:dyDescent="0.15">
      <c r="B34" s="638"/>
      <c r="C34" s="928"/>
      <c r="D34" s="931"/>
      <c r="E34" s="932"/>
      <c r="F34" s="935"/>
      <c r="G34" s="936"/>
      <c r="H34" s="939"/>
      <c r="I34" s="940"/>
      <c r="J34" s="940"/>
      <c r="K34" s="932"/>
      <c r="L34" s="941"/>
      <c r="M34" s="942"/>
      <c r="N34" s="942"/>
      <c r="O34" s="942"/>
      <c r="P34" s="943"/>
      <c r="Q34" s="622" t="s">
        <v>830</v>
      </c>
      <c r="R34" s="623"/>
      <c r="S34" s="624"/>
      <c r="T34" s="625" t="str">
        <f>IF(T33="","",VLOOKUP(T33,'[1]シフト記号表（従来型・ユニット型共通）'!$C$6:$L$47,10,FALSE))</f>
        <v/>
      </c>
      <c r="U34" s="626" t="str">
        <f>IF(U33="","",VLOOKUP(U33,'[1]シフト記号表（従来型・ユニット型共通）'!$C$6:$L$47,10,FALSE))</f>
        <v/>
      </c>
      <c r="V34" s="626" t="str">
        <f>IF(V33="","",VLOOKUP(V33,'[1]シフト記号表（従来型・ユニット型共通）'!$C$6:$L$47,10,FALSE))</f>
        <v/>
      </c>
      <c r="W34" s="626" t="str">
        <f>IF(W33="","",VLOOKUP(W33,'[1]シフト記号表（従来型・ユニット型共通）'!$C$6:$L$47,10,FALSE))</f>
        <v/>
      </c>
      <c r="X34" s="626" t="str">
        <f>IF(X33="","",VLOOKUP(X33,'[1]シフト記号表（従来型・ユニット型共通）'!$C$6:$L$47,10,FALSE))</f>
        <v/>
      </c>
      <c r="Y34" s="626" t="str">
        <f>IF(Y33="","",VLOOKUP(Y33,'[1]シフト記号表（従来型・ユニット型共通）'!$C$6:$L$47,10,FALSE))</f>
        <v/>
      </c>
      <c r="Z34" s="627" t="str">
        <f>IF(Z33="","",VLOOKUP(Z33,'[1]シフト記号表（従来型・ユニット型共通）'!$C$6:$L$47,10,FALSE))</f>
        <v/>
      </c>
      <c r="AA34" s="625" t="str">
        <f>IF(AA33="","",VLOOKUP(AA33,'[1]シフト記号表（従来型・ユニット型共通）'!$C$6:$L$47,10,FALSE))</f>
        <v/>
      </c>
      <c r="AB34" s="626" t="str">
        <f>IF(AB33="","",VLOOKUP(AB33,'[1]シフト記号表（従来型・ユニット型共通）'!$C$6:$L$47,10,FALSE))</f>
        <v/>
      </c>
      <c r="AC34" s="626" t="str">
        <f>IF(AC33="","",VLOOKUP(AC33,'[1]シフト記号表（従来型・ユニット型共通）'!$C$6:$L$47,10,FALSE))</f>
        <v/>
      </c>
      <c r="AD34" s="626" t="str">
        <f>IF(AD33="","",VLOOKUP(AD33,'[1]シフト記号表（従来型・ユニット型共通）'!$C$6:$L$47,10,FALSE))</f>
        <v/>
      </c>
      <c r="AE34" s="626" t="str">
        <f>IF(AE33="","",VLOOKUP(AE33,'[1]シフト記号表（従来型・ユニット型共通）'!$C$6:$L$47,10,FALSE))</f>
        <v/>
      </c>
      <c r="AF34" s="626" t="str">
        <f>IF(AF33="","",VLOOKUP(AF33,'[1]シフト記号表（従来型・ユニット型共通）'!$C$6:$L$47,10,FALSE))</f>
        <v/>
      </c>
      <c r="AG34" s="627" t="str">
        <f>IF(AG33="","",VLOOKUP(AG33,'[1]シフト記号表（従来型・ユニット型共通）'!$C$6:$L$47,10,FALSE))</f>
        <v/>
      </c>
      <c r="AH34" s="625" t="str">
        <f>IF(AH33="","",VLOOKUP(AH33,'[1]シフト記号表（従来型・ユニット型共通）'!$C$6:$L$47,10,FALSE))</f>
        <v/>
      </c>
      <c r="AI34" s="626" t="str">
        <f>IF(AI33="","",VLOOKUP(AI33,'[1]シフト記号表（従来型・ユニット型共通）'!$C$6:$L$47,10,FALSE))</f>
        <v/>
      </c>
      <c r="AJ34" s="626" t="str">
        <f>IF(AJ33="","",VLOOKUP(AJ33,'[1]シフト記号表（従来型・ユニット型共通）'!$C$6:$L$47,10,FALSE))</f>
        <v/>
      </c>
      <c r="AK34" s="626" t="str">
        <f>IF(AK33="","",VLOOKUP(AK33,'[1]シフト記号表（従来型・ユニット型共通）'!$C$6:$L$47,10,FALSE))</f>
        <v/>
      </c>
      <c r="AL34" s="626" t="str">
        <f>IF(AL33="","",VLOOKUP(AL33,'[1]シフト記号表（従来型・ユニット型共通）'!$C$6:$L$47,10,FALSE))</f>
        <v/>
      </c>
      <c r="AM34" s="626" t="str">
        <f>IF(AM33="","",VLOOKUP(AM33,'[1]シフト記号表（従来型・ユニット型共通）'!$C$6:$L$47,10,FALSE))</f>
        <v/>
      </c>
      <c r="AN34" s="627" t="str">
        <f>IF(AN33="","",VLOOKUP(AN33,'[1]シフト記号表（従来型・ユニット型共通）'!$C$6:$L$47,10,FALSE))</f>
        <v/>
      </c>
      <c r="AO34" s="625" t="str">
        <f>IF(AO33="","",VLOOKUP(AO33,'[1]シフト記号表（従来型・ユニット型共通）'!$C$6:$L$47,10,FALSE))</f>
        <v/>
      </c>
      <c r="AP34" s="626" t="str">
        <f>IF(AP33="","",VLOOKUP(AP33,'[1]シフト記号表（従来型・ユニット型共通）'!$C$6:$L$47,10,FALSE))</f>
        <v/>
      </c>
      <c r="AQ34" s="626" t="str">
        <f>IF(AQ33="","",VLOOKUP(AQ33,'[1]シフト記号表（従来型・ユニット型共通）'!$C$6:$L$47,10,FALSE))</f>
        <v/>
      </c>
      <c r="AR34" s="626" t="str">
        <f>IF(AR33="","",VLOOKUP(AR33,'[1]シフト記号表（従来型・ユニット型共通）'!$C$6:$L$47,10,FALSE))</f>
        <v/>
      </c>
      <c r="AS34" s="626" t="str">
        <f>IF(AS33="","",VLOOKUP(AS33,'[1]シフト記号表（従来型・ユニット型共通）'!$C$6:$L$47,10,FALSE))</f>
        <v/>
      </c>
      <c r="AT34" s="626" t="str">
        <f>IF(AT33="","",VLOOKUP(AT33,'[1]シフト記号表（従来型・ユニット型共通）'!$C$6:$L$47,10,FALSE))</f>
        <v/>
      </c>
      <c r="AU34" s="627" t="str">
        <f>IF(AU33="","",VLOOKUP(AU33,'[1]シフト記号表（従来型・ユニット型共通）'!$C$6:$L$47,10,FALSE))</f>
        <v/>
      </c>
      <c r="AV34" s="625" t="str">
        <f>IF(AV33="","",VLOOKUP(AV33,'[1]シフト記号表（従来型・ユニット型共通）'!$C$6:$L$47,10,FALSE))</f>
        <v/>
      </c>
      <c r="AW34" s="626" t="str">
        <f>IF(AW33="","",VLOOKUP(AW33,'[1]シフト記号表（従来型・ユニット型共通）'!$C$6:$L$47,10,FALSE))</f>
        <v/>
      </c>
      <c r="AX34" s="626" t="str">
        <f>IF(AX33="","",VLOOKUP(AX33,'[1]シフト記号表（従来型・ユニット型共通）'!$C$6:$L$47,10,FALSE))</f>
        <v/>
      </c>
      <c r="AY34" s="917">
        <f>IF($BB$9="４週",SUM(T34:AU34),IF($BB$9="暦月",SUM(T34:AX34),""))</f>
        <v>0</v>
      </c>
      <c r="AZ34" s="918"/>
      <c r="BA34" s="919">
        <f>IF($BB$9="４週",AY34/4,IF($BB$9="暦月",(AY34/($BB$14/7)),""))</f>
        <v>0</v>
      </c>
      <c r="BB34" s="918"/>
      <c r="BC34" s="914"/>
      <c r="BD34" s="915"/>
      <c r="BE34" s="915"/>
      <c r="BF34" s="915"/>
      <c r="BG34" s="916"/>
      <c r="BH34" s="681"/>
    </row>
    <row r="35" spans="1:60" ht="20.25" customHeight="1" x14ac:dyDescent="0.15">
      <c r="A35" s="882" t="s">
        <v>872</v>
      </c>
      <c r="B35" s="675"/>
      <c r="C35" s="927">
        <f>C33+1</f>
        <v>7</v>
      </c>
      <c r="D35" s="929"/>
      <c r="E35" s="930"/>
      <c r="F35" s="933"/>
      <c r="G35" s="934"/>
      <c r="H35" s="937"/>
      <c r="I35" s="938"/>
      <c r="J35" s="938"/>
      <c r="K35" s="930"/>
      <c r="L35" s="941"/>
      <c r="M35" s="942"/>
      <c r="N35" s="942"/>
      <c r="O35" s="942"/>
      <c r="P35" s="943"/>
      <c r="Q35" s="628" t="s">
        <v>829</v>
      </c>
      <c r="R35" s="629"/>
      <c r="S35" s="630"/>
      <c r="T35" s="631"/>
      <c r="U35" s="632"/>
      <c r="V35" s="632"/>
      <c r="W35" s="632"/>
      <c r="X35" s="632"/>
      <c r="Y35" s="632"/>
      <c r="Z35" s="633"/>
      <c r="AA35" s="631"/>
      <c r="AB35" s="632"/>
      <c r="AC35" s="632"/>
      <c r="AD35" s="632"/>
      <c r="AE35" s="632"/>
      <c r="AF35" s="632"/>
      <c r="AG35" s="633"/>
      <c r="AH35" s="631"/>
      <c r="AI35" s="632"/>
      <c r="AJ35" s="632"/>
      <c r="AK35" s="632"/>
      <c r="AL35" s="632"/>
      <c r="AM35" s="632"/>
      <c r="AN35" s="633"/>
      <c r="AO35" s="631"/>
      <c r="AP35" s="632"/>
      <c r="AQ35" s="632"/>
      <c r="AR35" s="632"/>
      <c r="AS35" s="632"/>
      <c r="AT35" s="632"/>
      <c r="AU35" s="633"/>
      <c r="AV35" s="631"/>
      <c r="AW35" s="632"/>
      <c r="AX35" s="634"/>
      <c r="AY35" s="944"/>
      <c r="AZ35" s="945"/>
      <c r="BA35" s="909"/>
      <c r="BB35" s="910"/>
      <c r="BC35" s="911"/>
      <c r="BD35" s="912"/>
      <c r="BE35" s="912"/>
      <c r="BF35" s="912"/>
      <c r="BG35" s="913"/>
      <c r="BH35" s="681"/>
    </row>
    <row r="36" spans="1:60" ht="20.25" customHeight="1" x14ac:dyDescent="0.15">
      <c r="A36" s="882"/>
      <c r="B36" s="676"/>
      <c r="C36" s="928"/>
      <c r="D36" s="931"/>
      <c r="E36" s="932"/>
      <c r="F36" s="935"/>
      <c r="G36" s="936"/>
      <c r="H36" s="939"/>
      <c r="I36" s="940"/>
      <c r="J36" s="940"/>
      <c r="K36" s="932"/>
      <c r="L36" s="941"/>
      <c r="M36" s="942"/>
      <c r="N36" s="942"/>
      <c r="O36" s="942"/>
      <c r="P36" s="943"/>
      <c r="Q36" s="622" t="s">
        <v>830</v>
      </c>
      <c r="R36" s="623"/>
      <c r="S36" s="624"/>
      <c r="T36" s="625" t="str">
        <f>IF(T35="","",VLOOKUP(T35,'[1]シフト記号表（従来型・ユニット型共通）'!$C$6:$L$47,10,FALSE))</f>
        <v/>
      </c>
      <c r="U36" s="626" t="str">
        <f>IF(U35="","",VLOOKUP(U35,'[1]シフト記号表（従来型・ユニット型共通）'!$C$6:$L$47,10,FALSE))</f>
        <v/>
      </c>
      <c r="V36" s="626" t="str">
        <f>IF(V35="","",VLOOKUP(V35,'[1]シフト記号表（従来型・ユニット型共通）'!$C$6:$L$47,10,FALSE))</f>
        <v/>
      </c>
      <c r="W36" s="626" t="str">
        <f>IF(W35="","",VLOOKUP(W35,'[1]シフト記号表（従来型・ユニット型共通）'!$C$6:$L$47,10,FALSE))</f>
        <v/>
      </c>
      <c r="X36" s="626" t="str">
        <f>IF(X35="","",VLOOKUP(X35,'[1]シフト記号表（従来型・ユニット型共通）'!$C$6:$L$47,10,FALSE))</f>
        <v/>
      </c>
      <c r="Y36" s="626" t="str">
        <f>IF(Y35="","",VLOOKUP(Y35,'[1]シフト記号表（従来型・ユニット型共通）'!$C$6:$L$47,10,FALSE))</f>
        <v/>
      </c>
      <c r="Z36" s="627" t="str">
        <f>IF(Z35="","",VLOOKUP(Z35,'[1]シフト記号表（従来型・ユニット型共通）'!$C$6:$L$47,10,FALSE))</f>
        <v/>
      </c>
      <c r="AA36" s="625" t="str">
        <f>IF(AA35="","",VLOOKUP(AA35,'[1]シフト記号表（従来型・ユニット型共通）'!$C$6:$L$47,10,FALSE))</f>
        <v/>
      </c>
      <c r="AB36" s="626" t="str">
        <f>IF(AB35="","",VLOOKUP(AB35,'[1]シフト記号表（従来型・ユニット型共通）'!$C$6:$L$47,10,FALSE))</f>
        <v/>
      </c>
      <c r="AC36" s="626" t="str">
        <f>IF(AC35="","",VLOOKUP(AC35,'[1]シフト記号表（従来型・ユニット型共通）'!$C$6:$L$47,10,FALSE))</f>
        <v/>
      </c>
      <c r="AD36" s="626" t="str">
        <f>IF(AD35="","",VLOOKUP(AD35,'[1]シフト記号表（従来型・ユニット型共通）'!$C$6:$L$47,10,FALSE))</f>
        <v/>
      </c>
      <c r="AE36" s="626" t="str">
        <f>IF(AE35="","",VLOOKUP(AE35,'[1]シフト記号表（従来型・ユニット型共通）'!$C$6:$L$47,10,FALSE))</f>
        <v/>
      </c>
      <c r="AF36" s="626" t="str">
        <f>IF(AF35="","",VLOOKUP(AF35,'[1]シフト記号表（従来型・ユニット型共通）'!$C$6:$L$47,10,FALSE))</f>
        <v/>
      </c>
      <c r="AG36" s="627" t="str">
        <f>IF(AG35="","",VLOOKUP(AG35,'[1]シフト記号表（従来型・ユニット型共通）'!$C$6:$L$47,10,FALSE))</f>
        <v/>
      </c>
      <c r="AH36" s="625" t="str">
        <f>IF(AH35="","",VLOOKUP(AH35,'[1]シフト記号表（従来型・ユニット型共通）'!$C$6:$L$47,10,FALSE))</f>
        <v/>
      </c>
      <c r="AI36" s="626" t="str">
        <f>IF(AI35="","",VLOOKUP(AI35,'[1]シフト記号表（従来型・ユニット型共通）'!$C$6:$L$47,10,FALSE))</f>
        <v/>
      </c>
      <c r="AJ36" s="626" t="str">
        <f>IF(AJ35="","",VLOOKUP(AJ35,'[1]シフト記号表（従来型・ユニット型共通）'!$C$6:$L$47,10,FALSE))</f>
        <v/>
      </c>
      <c r="AK36" s="626" t="str">
        <f>IF(AK35="","",VLOOKUP(AK35,'[1]シフト記号表（従来型・ユニット型共通）'!$C$6:$L$47,10,FALSE))</f>
        <v/>
      </c>
      <c r="AL36" s="626" t="str">
        <f>IF(AL35="","",VLOOKUP(AL35,'[1]シフト記号表（従来型・ユニット型共通）'!$C$6:$L$47,10,FALSE))</f>
        <v/>
      </c>
      <c r="AM36" s="626" t="str">
        <f>IF(AM35="","",VLOOKUP(AM35,'[1]シフト記号表（従来型・ユニット型共通）'!$C$6:$L$47,10,FALSE))</f>
        <v/>
      </c>
      <c r="AN36" s="627" t="str">
        <f>IF(AN35="","",VLOOKUP(AN35,'[1]シフト記号表（従来型・ユニット型共通）'!$C$6:$L$47,10,FALSE))</f>
        <v/>
      </c>
      <c r="AO36" s="625" t="str">
        <f>IF(AO35="","",VLOOKUP(AO35,'[1]シフト記号表（従来型・ユニット型共通）'!$C$6:$L$47,10,FALSE))</f>
        <v/>
      </c>
      <c r="AP36" s="626" t="str">
        <f>IF(AP35="","",VLOOKUP(AP35,'[1]シフト記号表（従来型・ユニット型共通）'!$C$6:$L$47,10,FALSE))</f>
        <v/>
      </c>
      <c r="AQ36" s="626" t="str">
        <f>IF(AQ35="","",VLOOKUP(AQ35,'[1]シフト記号表（従来型・ユニット型共通）'!$C$6:$L$47,10,FALSE))</f>
        <v/>
      </c>
      <c r="AR36" s="626" t="str">
        <f>IF(AR35="","",VLOOKUP(AR35,'[1]シフト記号表（従来型・ユニット型共通）'!$C$6:$L$47,10,FALSE))</f>
        <v/>
      </c>
      <c r="AS36" s="626" t="str">
        <f>IF(AS35="","",VLOOKUP(AS35,'[1]シフト記号表（従来型・ユニット型共通）'!$C$6:$L$47,10,FALSE))</f>
        <v/>
      </c>
      <c r="AT36" s="626" t="str">
        <f>IF(AT35="","",VLOOKUP(AT35,'[1]シフト記号表（従来型・ユニット型共通）'!$C$6:$L$47,10,FALSE))</f>
        <v/>
      </c>
      <c r="AU36" s="627" t="str">
        <f>IF(AU35="","",VLOOKUP(AU35,'[1]シフト記号表（従来型・ユニット型共通）'!$C$6:$L$47,10,FALSE))</f>
        <v/>
      </c>
      <c r="AV36" s="625" t="str">
        <f>IF(AV35="","",VLOOKUP(AV35,'[1]シフト記号表（従来型・ユニット型共通）'!$C$6:$L$47,10,FALSE))</f>
        <v/>
      </c>
      <c r="AW36" s="626" t="str">
        <f>IF(AW35="","",VLOOKUP(AW35,'[1]シフト記号表（従来型・ユニット型共通）'!$C$6:$L$47,10,FALSE))</f>
        <v/>
      </c>
      <c r="AX36" s="626" t="str">
        <f>IF(AX35="","",VLOOKUP(AX35,'[1]シフト記号表（従来型・ユニット型共通）'!$C$6:$L$47,10,FALSE))</f>
        <v/>
      </c>
      <c r="AY36" s="917">
        <f>IF($BB$9="４週",SUM(T36:AU36),IF($BB$9="暦月",SUM(T36:AX36),""))</f>
        <v>0</v>
      </c>
      <c r="AZ36" s="918"/>
      <c r="BA36" s="919">
        <f>IF($BB$9="４週",AY36/4,IF($BB$9="暦月",(AY36/($BB$14/7)),""))</f>
        <v>0</v>
      </c>
      <c r="BB36" s="918"/>
      <c r="BC36" s="914"/>
      <c r="BD36" s="915"/>
      <c r="BE36" s="915"/>
      <c r="BF36" s="915"/>
      <c r="BG36" s="916"/>
      <c r="BH36" s="681"/>
    </row>
    <row r="37" spans="1:60" ht="20.25" customHeight="1" x14ac:dyDescent="0.15">
      <c r="A37" s="882"/>
      <c r="B37" s="638"/>
      <c r="C37" s="927">
        <f>C35+1</f>
        <v>8</v>
      </c>
      <c r="D37" s="929"/>
      <c r="E37" s="930"/>
      <c r="F37" s="933"/>
      <c r="G37" s="934"/>
      <c r="H37" s="937"/>
      <c r="I37" s="938"/>
      <c r="J37" s="938"/>
      <c r="K37" s="930"/>
      <c r="L37" s="941"/>
      <c r="M37" s="942"/>
      <c r="N37" s="942"/>
      <c r="O37" s="942"/>
      <c r="P37" s="943"/>
      <c r="Q37" s="628" t="s">
        <v>829</v>
      </c>
      <c r="R37" s="629"/>
      <c r="S37" s="630"/>
      <c r="T37" s="631"/>
      <c r="U37" s="632"/>
      <c r="V37" s="632"/>
      <c r="W37" s="632"/>
      <c r="X37" s="632"/>
      <c r="Y37" s="632"/>
      <c r="Z37" s="633"/>
      <c r="AA37" s="631"/>
      <c r="AB37" s="632"/>
      <c r="AC37" s="632"/>
      <c r="AD37" s="632"/>
      <c r="AE37" s="632"/>
      <c r="AF37" s="632"/>
      <c r="AG37" s="633"/>
      <c r="AH37" s="631"/>
      <c r="AI37" s="632"/>
      <c r="AJ37" s="632"/>
      <c r="AK37" s="632"/>
      <c r="AL37" s="632"/>
      <c r="AM37" s="632"/>
      <c r="AN37" s="633"/>
      <c r="AO37" s="631"/>
      <c r="AP37" s="632"/>
      <c r="AQ37" s="632"/>
      <c r="AR37" s="632"/>
      <c r="AS37" s="632"/>
      <c r="AT37" s="632"/>
      <c r="AU37" s="633"/>
      <c r="AV37" s="631"/>
      <c r="AW37" s="632"/>
      <c r="AX37" s="634"/>
      <c r="AY37" s="944"/>
      <c r="AZ37" s="945"/>
      <c r="BA37" s="909"/>
      <c r="BB37" s="910"/>
      <c r="BC37" s="911"/>
      <c r="BD37" s="912"/>
      <c r="BE37" s="912"/>
      <c r="BF37" s="912"/>
      <c r="BG37" s="913"/>
      <c r="BH37" s="681"/>
    </row>
    <row r="38" spans="1:60" ht="20.25" customHeight="1" x14ac:dyDescent="0.15">
      <c r="A38" s="882"/>
      <c r="B38" s="638"/>
      <c r="C38" s="928"/>
      <c r="D38" s="931"/>
      <c r="E38" s="932"/>
      <c r="F38" s="935"/>
      <c r="G38" s="936"/>
      <c r="H38" s="939"/>
      <c r="I38" s="940"/>
      <c r="J38" s="940"/>
      <c r="K38" s="932"/>
      <c r="L38" s="941"/>
      <c r="M38" s="942"/>
      <c r="N38" s="942"/>
      <c r="O38" s="942"/>
      <c r="P38" s="943"/>
      <c r="Q38" s="622" t="s">
        <v>830</v>
      </c>
      <c r="R38" s="623"/>
      <c r="S38" s="624"/>
      <c r="T38" s="625" t="str">
        <f>IF(T37="","",VLOOKUP(T37,'[1]シフト記号表（従来型・ユニット型共通）'!$C$6:$L$47,10,FALSE))</f>
        <v/>
      </c>
      <c r="U38" s="626" t="str">
        <f>IF(U37="","",VLOOKUP(U37,'[1]シフト記号表（従来型・ユニット型共通）'!$C$6:$L$47,10,FALSE))</f>
        <v/>
      </c>
      <c r="V38" s="626" t="str">
        <f>IF(V37="","",VLOOKUP(V37,'[1]シフト記号表（従来型・ユニット型共通）'!$C$6:$L$47,10,FALSE))</f>
        <v/>
      </c>
      <c r="W38" s="626" t="str">
        <f>IF(W37="","",VLOOKUP(W37,'[1]シフト記号表（従来型・ユニット型共通）'!$C$6:$L$47,10,FALSE))</f>
        <v/>
      </c>
      <c r="X38" s="626" t="str">
        <f>IF(X37="","",VLOOKUP(X37,'[1]シフト記号表（従来型・ユニット型共通）'!$C$6:$L$47,10,FALSE))</f>
        <v/>
      </c>
      <c r="Y38" s="626" t="str">
        <f>IF(Y37="","",VLOOKUP(Y37,'[1]シフト記号表（従来型・ユニット型共通）'!$C$6:$L$47,10,FALSE))</f>
        <v/>
      </c>
      <c r="Z38" s="627" t="str">
        <f>IF(Z37="","",VLOOKUP(Z37,'[1]シフト記号表（従来型・ユニット型共通）'!$C$6:$L$47,10,FALSE))</f>
        <v/>
      </c>
      <c r="AA38" s="625" t="str">
        <f>IF(AA37="","",VLOOKUP(AA37,'[1]シフト記号表（従来型・ユニット型共通）'!$C$6:$L$47,10,FALSE))</f>
        <v/>
      </c>
      <c r="AB38" s="626" t="str">
        <f>IF(AB37="","",VLOOKUP(AB37,'[1]シフト記号表（従来型・ユニット型共通）'!$C$6:$L$47,10,FALSE))</f>
        <v/>
      </c>
      <c r="AC38" s="626" t="str">
        <f>IF(AC37="","",VLOOKUP(AC37,'[1]シフト記号表（従来型・ユニット型共通）'!$C$6:$L$47,10,FALSE))</f>
        <v/>
      </c>
      <c r="AD38" s="626" t="str">
        <f>IF(AD37="","",VLOOKUP(AD37,'[1]シフト記号表（従来型・ユニット型共通）'!$C$6:$L$47,10,FALSE))</f>
        <v/>
      </c>
      <c r="AE38" s="626" t="str">
        <f>IF(AE37="","",VLOOKUP(AE37,'[1]シフト記号表（従来型・ユニット型共通）'!$C$6:$L$47,10,FALSE))</f>
        <v/>
      </c>
      <c r="AF38" s="626" t="str">
        <f>IF(AF37="","",VLOOKUP(AF37,'[1]シフト記号表（従来型・ユニット型共通）'!$C$6:$L$47,10,FALSE))</f>
        <v/>
      </c>
      <c r="AG38" s="627" t="str">
        <f>IF(AG37="","",VLOOKUP(AG37,'[1]シフト記号表（従来型・ユニット型共通）'!$C$6:$L$47,10,FALSE))</f>
        <v/>
      </c>
      <c r="AH38" s="625" t="str">
        <f>IF(AH37="","",VLOOKUP(AH37,'[1]シフト記号表（従来型・ユニット型共通）'!$C$6:$L$47,10,FALSE))</f>
        <v/>
      </c>
      <c r="AI38" s="626" t="str">
        <f>IF(AI37="","",VLOOKUP(AI37,'[1]シフト記号表（従来型・ユニット型共通）'!$C$6:$L$47,10,FALSE))</f>
        <v/>
      </c>
      <c r="AJ38" s="626" t="str">
        <f>IF(AJ37="","",VLOOKUP(AJ37,'[1]シフト記号表（従来型・ユニット型共通）'!$C$6:$L$47,10,FALSE))</f>
        <v/>
      </c>
      <c r="AK38" s="626" t="str">
        <f>IF(AK37="","",VLOOKUP(AK37,'[1]シフト記号表（従来型・ユニット型共通）'!$C$6:$L$47,10,FALSE))</f>
        <v/>
      </c>
      <c r="AL38" s="626" t="str">
        <f>IF(AL37="","",VLOOKUP(AL37,'[1]シフト記号表（従来型・ユニット型共通）'!$C$6:$L$47,10,FALSE))</f>
        <v/>
      </c>
      <c r="AM38" s="626" t="str">
        <f>IF(AM37="","",VLOOKUP(AM37,'[1]シフト記号表（従来型・ユニット型共通）'!$C$6:$L$47,10,FALSE))</f>
        <v/>
      </c>
      <c r="AN38" s="627" t="str">
        <f>IF(AN37="","",VLOOKUP(AN37,'[1]シフト記号表（従来型・ユニット型共通）'!$C$6:$L$47,10,FALSE))</f>
        <v/>
      </c>
      <c r="AO38" s="625" t="str">
        <f>IF(AO37="","",VLOOKUP(AO37,'[1]シフト記号表（従来型・ユニット型共通）'!$C$6:$L$47,10,FALSE))</f>
        <v/>
      </c>
      <c r="AP38" s="626" t="str">
        <f>IF(AP37="","",VLOOKUP(AP37,'[1]シフト記号表（従来型・ユニット型共通）'!$C$6:$L$47,10,FALSE))</f>
        <v/>
      </c>
      <c r="AQ38" s="626" t="str">
        <f>IF(AQ37="","",VLOOKUP(AQ37,'[1]シフト記号表（従来型・ユニット型共通）'!$C$6:$L$47,10,FALSE))</f>
        <v/>
      </c>
      <c r="AR38" s="626" t="str">
        <f>IF(AR37="","",VLOOKUP(AR37,'[1]シフト記号表（従来型・ユニット型共通）'!$C$6:$L$47,10,FALSE))</f>
        <v/>
      </c>
      <c r="AS38" s="626" t="str">
        <f>IF(AS37="","",VLOOKUP(AS37,'[1]シフト記号表（従来型・ユニット型共通）'!$C$6:$L$47,10,FALSE))</f>
        <v/>
      </c>
      <c r="AT38" s="626" t="str">
        <f>IF(AT37="","",VLOOKUP(AT37,'[1]シフト記号表（従来型・ユニット型共通）'!$C$6:$L$47,10,FALSE))</f>
        <v/>
      </c>
      <c r="AU38" s="627" t="str">
        <f>IF(AU37="","",VLOOKUP(AU37,'[1]シフト記号表（従来型・ユニット型共通）'!$C$6:$L$47,10,FALSE))</f>
        <v/>
      </c>
      <c r="AV38" s="625" t="str">
        <f>IF(AV37="","",VLOOKUP(AV37,'[1]シフト記号表（従来型・ユニット型共通）'!$C$6:$L$47,10,FALSE))</f>
        <v/>
      </c>
      <c r="AW38" s="626" t="str">
        <f>IF(AW37="","",VLOOKUP(AW37,'[1]シフト記号表（従来型・ユニット型共通）'!$C$6:$L$47,10,FALSE))</f>
        <v/>
      </c>
      <c r="AX38" s="626" t="str">
        <f>IF(AX37="","",VLOOKUP(AX37,'[1]シフト記号表（従来型・ユニット型共通）'!$C$6:$L$47,10,FALSE))</f>
        <v/>
      </c>
      <c r="AY38" s="917">
        <f>IF($BB$9="４週",SUM(T38:AU38),IF($BB$9="暦月",SUM(T38:AX38),""))</f>
        <v>0</v>
      </c>
      <c r="AZ38" s="918"/>
      <c r="BA38" s="919">
        <f>IF($BB$9="４週",AY38/4,IF($BB$9="暦月",(AY38/($BB$14/7)),""))</f>
        <v>0</v>
      </c>
      <c r="BB38" s="918"/>
      <c r="BC38" s="914"/>
      <c r="BD38" s="915"/>
      <c r="BE38" s="915"/>
      <c r="BF38" s="915"/>
      <c r="BG38" s="916"/>
      <c r="BH38" s="681"/>
    </row>
    <row r="39" spans="1:60" ht="20.25" customHeight="1" x14ac:dyDescent="0.15">
      <c r="B39" s="638"/>
      <c r="C39" s="927">
        <f>C37+1</f>
        <v>9</v>
      </c>
      <c r="D39" s="929"/>
      <c r="E39" s="930"/>
      <c r="F39" s="933"/>
      <c r="G39" s="934"/>
      <c r="H39" s="937"/>
      <c r="I39" s="938"/>
      <c r="J39" s="938"/>
      <c r="K39" s="930"/>
      <c r="L39" s="941"/>
      <c r="M39" s="942"/>
      <c r="N39" s="942"/>
      <c r="O39" s="942"/>
      <c r="P39" s="943"/>
      <c r="Q39" s="628" t="s">
        <v>829</v>
      </c>
      <c r="R39" s="629"/>
      <c r="S39" s="630"/>
      <c r="T39" s="631"/>
      <c r="U39" s="632"/>
      <c r="V39" s="632"/>
      <c r="W39" s="632"/>
      <c r="X39" s="632"/>
      <c r="Y39" s="632"/>
      <c r="Z39" s="633"/>
      <c r="AA39" s="631"/>
      <c r="AB39" s="632"/>
      <c r="AC39" s="632"/>
      <c r="AD39" s="632"/>
      <c r="AE39" s="632"/>
      <c r="AF39" s="632"/>
      <c r="AG39" s="633"/>
      <c r="AH39" s="631"/>
      <c r="AI39" s="632"/>
      <c r="AJ39" s="632"/>
      <c r="AK39" s="632"/>
      <c r="AL39" s="632"/>
      <c r="AM39" s="632"/>
      <c r="AN39" s="633"/>
      <c r="AO39" s="631"/>
      <c r="AP39" s="632"/>
      <c r="AQ39" s="632"/>
      <c r="AR39" s="632"/>
      <c r="AS39" s="632"/>
      <c r="AT39" s="632"/>
      <c r="AU39" s="633"/>
      <c r="AV39" s="631"/>
      <c r="AW39" s="632"/>
      <c r="AX39" s="634"/>
      <c r="AY39" s="944"/>
      <c r="AZ39" s="945"/>
      <c r="BA39" s="909"/>
      <c r="BB39" s="910"/>
      <c r="BC39" s="911"/>
      <c r="BD39" s="912"/>
      <c r="BE39" s="912"/>
      <c r="BF39" s="912"/>
      <c r="BG39" s="913"/>
      <c r="BH39" s="681"/>
    </row>
    <row r="40" spans="1:60" ht="20.25" customHeight="1" x14ac:dyDescent="0.15">
      <c r="B40" s="638"/>
      <c r="C40" s="928"/>
      <c r="D40" s="931"/>
      <c r="E40" s="932"/>
      <c r="F40" s="935"/>
      <c r="G40" s="936"/>
      <c r="H40" s="939"/>
      <c r="I40" s="940"/>
      <c r="J40" s="940"/>
      <c r="K40" s="932"/>
      <c r="L40" s="941"/>
      <c r="M40" s="942"/>
      <c r="N40" s="942"/>
      <c r="O40" s="942"/>
      <c r="P40" s="943"/>
      <c r="Q40" s="635" t="s">
        <v>830</v>
      </c>
      <c r="R40" s="636"/>
      <c r="S40" s="637"/>
      <c r="T40" s="625" t="str">
        <f>IF(T39="","",VLOOKUP(T39,'[1]シフト記号表（従来型・ユニット型共通）'!$C$6:$L$47,10,FALSE))</f>
        <v/>
      </c>
      <c r="U40" s="626" t="str">
        <f>IF(U39="","",VLOOKUP(U39,'[1]シフト記号表（従来型・ユニット型共通）'!$C$6:$L$47,10,FALSE))</f>
        <v/>
      </c>
      <c r="V40" s="626" t="str">
        <f>IF(V39="","",VLOOKUP(V39,'[1]シフト記号表（従来型・ユニット型共通）'!$C$6:$L$47,10,FALSE))</f>
        <v/>
      </c>
      <c r="W40" s="626" t="str">
        <f>IF(W39="","",VLOOKUP(W39,'[1]シフト記号表（従来型・ユニット型共通）'!$C$6:$L$47,10,FALSE))</f>
        <v/>
      </c>
      <c r="X40" s="626" t="str">
        <f>IF(X39="","",VLOOKUP(X39,'[1]シフト記号表（従来型・ユニット型共通）'!$C$6:$L$47,10,FALSE))</f>
        <v/>
      </c>
      <c r="Y40" s="626" t="str">
        <f>IF(Y39="","",VLOOKUP(Y39,'[1]シフト記号表（従来型・ユニット型共通）'!$C$6:$L$47,10,FALSE))</f>
        <v/>
      </c>
      <c r="Z40" s="627" t="str">
        <f>IF(Z39="","",VLOOKUP(Z39,'[1]シフト記号表（従来型・ユニット型共通）'!$C$6:$L$47,10,FALSE))</f>
        <v/>
      </c>
      <c r="AA40" s="625" t="str">
        <f>IF(AA39="","",VLOOKUP(AA39,'[1]シフト記号表（従来型・ユニット型共通）'!$C$6:$L$47,10,FALSE))</f>
        <v/>
      </c>
      <c r="AB40" s="626" t="str">
        <f>IF(AB39="","",VLOOKUP(AB39,'[1]シフト記号表（従来型・ユニット型共通）'!$C$6:$L$47,10,FALSE))</f>
        <v/>
      </c>
      <c r="AC40" s="626" t="str">
        <f>IF(AC39="","",VLOOKUP(AC39,'[1]シフト記号表（従来型・ユニット型共通）'!$C$6:$L$47,10,FALSE))</f>
        <v/>
      </c>
      <c r="AD40" s="626" t="str">
        <f>IF(AD39="","",VLOOKUP(AD39,'[1]シフト記号表（従来型・ユニット型共通）'!$C$6:$L$47,10,FALSE))</f>
        <v/>
      </c>
      <c r="AE40" s="626" t="str">
        <f>IF(AE39="","",VLOOKUP(AE39,'[1]シフト記号表（従来型・ユニット型共通）'!$C$6:$L$47,10,FALSE))</f>
        <v/>
      </c>
      <c r="AF40" s="626" t="str">
        <f>IF(AF39="","",VLOOKUP(AF39,'[1]シフト記号表（従来型・ユニット型共通）'!$C$6:$L$47,10,FALSE))</f>
        <v/>
      </c>
      <c r="AG40" s="627" t="str">
        <f>IF(AG39="","",VLOOKUP(AG39,'[1]シフト記号表（従来型・ユニット型共通）'!$C$6:$L$47,10,FALSE))</f>
        <v/>
      </c>
      <c r="AH40" s="625" t="str">
        <f>IF(AH39="","",VLOOKUP(AH39,'[1]シフト記号表（従来型・ユニット型共通）'!$C$6:$L$47,10,FALSE))</f>
        <v/>
      </c>
      <c r="AI40" s="626" t="str">
        <f>IF(AI39="","",VLOOKUP(AI39,'[1]シフト記号表（従来型・ユニット型共通）'!$C$6:$L$47,10,FALSE))</f>
        <v/>
      </c>
      <c r="AJ40" s="626" t="str">
        <f>IF(AJ39="","",VLOOKUP(AJ39,'[1]シフト記号表（従来型・ユニット型共通）'!$C$6:$L$47,10,FALSE))</f>
        <v/>
      </c>
      <c r="AK40" s="626" t="str">
        <f>IF(AK39="","",VLOOKUP(AK39,'[1]シフト記号表（従来型・ユニット型共通）'!$C$6:$L$47,10,FALSE))</f>
        <v/>
      </c>
      <c r="AL40" s="626" t="str">
        <f>IF(AL39="","",VLOOKUP(AL39,'[1]シフト記号表（従来型・ユニット型共通）'!$C$6:$L$47,10,FALSE))</f>
        <v/>
      </c>
      <c r="AM40" s="626" t="str">
        <f>IF(AM39="","",VLOOKUP(AM39,'[1]シフト記号表（従来型・ユニット型共通）'!$C$6:$L$47,10,FALSE))</f>
        <v/>
      </c>
      <c r="AN40" s="627" t="str">
        <f>IF(AN39="","",VLOOKUP(AN39,'[1]シフト記号表（従来型・ユニット型共通）'!$C$6:$L$47,10,FALSE))</f>
        <v/>
      </c>
      <c r="AO40" s="625" t="str">
        <f>IF(AO39="","",VLOOKUP(AO39,'[1]シフト記号表（従来型・ユニット型共通）'!$C$6:$L$47,10,FALSE))</f>
        <v/>
      </c>
      <c r="AP40" s="626" t="str">
        <f>IF(AP39="","",VLOOKUP(AP39,'[1]シフト記号表（従来型・ユニット型共通）'!$C$6:$L$47,10,FALSE))</f>
        <v/>
      </c>
      <c r="AQ40" s="626" t="str">
        <f>IF(AQ39="","",VLOOKUP(AQ39,'[1]シフト記号表（従来型・ユニット型共通）'!$C$6:$L$47,10,FALSE))</f>
        <v/>
      </c>
      <c r="AR40" s="626" t="str">
        <f>IF(AR39="","",VLOOKUP(AR39,'[1]シフト記号表（従来型・ユニット型共通）'!$C$6:$L$47,10,FALSE))</f>
        <v/>
      </c>
      <c r="AS40" s="626" t="str">
        <f>IF(AS39="","",VLOOKUP(AS39,'[1]シフト記号表（従来型・ユニット型共通）'!$C$6:$L$47,10,FALSE))</f>
        <v/>
      </c>
      <c r="AT40" s="626" t="str">
        <f>IF(AT39="","",VLOOKUP(AT39,'[1]シフト記号表（従来型・ユニット型共通）'!$C$6:$L$47,10,FALSE))</f>
        <v/>
      </c>
      <c r="AU40" s="627" t="str">
        <f>IF(AU39="","",VLOOKUP(AU39,'[1]シフト記号表（従来型・ユニット型共通）'!$C$6:$L$47,10,FALSE))</f>
        <v/>
      </c>
      <c r="AV40" s="625" t="str">
        <f>IF(AV39="","",VLOOKUP(AV39,'[1]シフト記号表（従来型・ユニット型共通）'!$C$6:$L$47,10,FALSE))</f>
        <v/>
      </c>
      <c r="AW40" s="626" t="str">
        <f>IF(AW39="","",VLOOKUP(AW39,'[1]シフト記号表（従来型・ユニット型共通）'!$C$6:$L$47,10,FALSE))</f>
        <v/>
      </c>
      <c r="AX40" s="626" t="str">
        <f>IF(AX39="","",VLOOKUP(AX39,'[1]シフト記号表（従来型・ユニット型共通）'!$C$6:$L$47,10,FALSE))</f>
        <v/>
      </c>
      <c r="AY40" s="917">
        <f>IF($BB$9="４週",SUM(T40:AU40),IF($BB$9="暦月",SUM(T40:AX40),""))</f>
        <v>0</v>
      </c>
      <c r="AZ40" s="918"/>
      <c r="BA40" s="919">
        <f>IF($BB$9="４週",AY40/4,IF($BB$9="暦月",(AY40/($BB$14/7)),""))</f>
        <v>0</v>
      </c>
      <c r="BB40" s="918"/>
      <c r="BC40" s="914"/>
      <c r="BD40" s="915"/>
      <c r="BE40" s="915"/>
      <c r="BF40" s="915"/>
      <c r="BG40" s="916"/>
      <c r="BH40" s="681"/>
    </row>
    <row r="41" spans="1:60" ht="20.25" customHeight="1" x14ac:dyDescent="0.15">
      <c r="B41" s="638"/>
      <c r="C41" s="927">
        <f>C39+1</f>
        <v>10</v>
      </c>
      <c r="D41" s="929"/>
      <c r="E41" s="930"/>
      <c r="F41" s="933"/>
      <c r="G41" s="934"/>
      <c r="H41" s="937"/>
      <c r="I41" s="938"/>
      <c r="J41" s="938"/>
      <c r="K41" s="930"/>
      <c r="L41" s="941"/>
      <c r="M41" s="942"/>
      <c r="N41" s="942"/>
      <c r="O41" s="942"/>
      <c r="P41" s="943"/>
      <c r="Q41" s="638" t="s">
        <v>829</v>
      </c>
      <c r="S41" s="639"/>
      <c r="T41" s="631"/>
      <c r="U41" s="632"/>
      <c r="V41" s="632"/>
      <c r="W41" s="632"/>
      <c r="X41" s="632"/>
      <c r="Y41" s="632"/>
      <c r="Z41" s="633"/>
      <c r="AA41" s="631"/>
      <c r="AB41" s="632"/>
      <c r="AC41" s="632"/>
      <c r="AD41" s="632"/>
      <c r="AE41" s="632"/>
      <c r="AF41" s="632"/>
      <c r="AG41" s="633"/>
      <c r="AH41" s="631"/>
      <c r="AI41" s="632"/>
      <c r="AJ41" s="632"/>
      <c r="AK41" s="632"/>
      <c r="AL41" s="632"/>
      <c r="AM41" s="632"/>
      <c r="AN41" s="633"/>
      <c r="AO41" s="631"/>
      <c r="AP41" s="632"/>
      <c r="AQ41" s="632"/>
      <c r="AR41" s="632"/>
      <c r="AS41" s="632"/>
      <c r="AT41" s="632"/>
      <c r="AU41" s="633"/>
      <c r="AV41" s="631"/>
      <c r="AW41" s="632"/>
      <c r="AX41" s="634"/>
      <c r="AY41" s="944"/>
      <c r="AZ41" s="945"/>
      <c r="BA41" s="909"/>
      <c r="BB41" s="910"/>
      <c r="BC41" s="911"/>
      <c r="BD41" s="912"/>
      <c r="BE41" s="912"/>
      <c r="BF41" s="912"/>
      <c r="BG41" s="913"/>
      <c r="BH41" s="681"/>
    </row>
    <row r="42" spans="1:60" ht="20.25" customHeight="1" x14ac:dyDescent="0.15">
      <c r="B42" s="638"/>
      <c r="C42" s="928"/>
      <c r="D42" s="931"/>
      <c r="E42" s="932"/>
      <c r="F42" s="935"/>
      <c r="G42" s="936"/>
      <c r="H42" s="939"/>
      <c r="I42" s="940"/>
      <c r="J42" s="940"/>
      <c r="K42" s="932"/>
      <c r="L42" s="941"/>
      <c r="M42" s="942"/>
      <c r="N42" s="942"/>
      <c r="O42" s="942"/>
      <c r="P42" s="943"/>
      <c r="Q42" s="635" t="s">
        <v>830</v>
      </c>
      <c r="R42" s="636"/>
      <c r="S42" s="637"/>
      <c r="T42" s="625" t="str">
        <f>IF(T41="","",VLOOKUP(T41,'[1]シフト記号表（従来型・ユニット型共通）'!$C$6:$L$47,10,FALSE))</f>
        <v/>
      </c>
      <c r="U42" s="626" t="str">
        <f>IF(U41="","",VLOOKUP(U41,'[1]シフト記号表（従来型・ユニット型共通）'!$C$6:$L$47,10,FALSE))</f>
        <v/>
      </c>
      <c r="V42" s="626" t="str">
        <f>IF(V41="","",VLOOKUP(V41,'[1]シフト記号表（従来型・ユニット型共通）'!$C$6:$L$47,10,FALSE))</f>
        <v/>
      </c>
      <c r="W42" s="626" t="str">
        <f>IF(W41="","",VLOOKUP(W41,'[1]シフト記号表（従来型・ユニット型共通）'!$C$6:$L$47,10,FALSE))</f>
        <v/>
      </c>
      <c r="X42" s="626" t="str">
        <f>IF(X41="","",VLOOKUP(X41,'[1]シフト記号表（従来型・ユニット型共通）'!$C$6:$L$47,10,FALSE))</f>
        <v/>
      </c>
      <c r="Y42" s="626" t="str">
        <f>IF(Y41="","",VLOOKUP(Y41,'[1]シフト記号表（従来型・ユニット型共通）'!$C$6:$L$47,10,FALSE))</f>
        <v/>
      </c>
      <c r="Z42" s="627" t="str">
        <f>IF(Z41="","",VLOOKUP(Z41,'[1]シフト記号表（従来型・ユニット型共通）'!$C$6:$L$47,10,FALSE))</f>
        <v/>
      </c>
      <c r="AA42" s="625" t="str">
        <f>IF(AA41="","",VLOOKUP(AA41,'[1]シフト記号表（従来型・ユニット型共通）'!$C$6:$L$47,10,FALSE))</f>
        <v/>
      </c>
      <c r="AB42" s="626" t="str">
        <f>IF(AB41="","",VLOOKUP(AB41,'[1]シフト記号表（従来型・ユニット型共通）'!$C$6:$L$47,10,FALSE))</f>
        <v/>
      </c>
      <c r="AC42" s="626" t="str">
        <f>IF(AC41="","",VLOOKUP(AC41,'[1]シフト記号表（従来型・ユニット型共通）'!$C$6:$L$47,10,FALSE))</f>
        <v/>
      </c>
      <c r="AD42" s="626" t="str">
        <f>IF(AD41="","",VLOOKUP(AD41,'[1]シフト記号表（従来型・ユニット型共通）'!$C$6:$L$47,10,FALSE))</f>
        <v/>
      </c>
      <c r="AE42" s="626" t="str">
        <f>IF(AE41="","",VLOOKUP(AE41,'[1]シフト記号表（従来型・ユニット型共通）'!$C$6:$L$47,10,FALSE))</f>
        <v/>
      </c>
      <c r="AF42" s="626" t="str">
        <f>IF(AF41="","",VLOOKUP(AF41,'[1]シフト記号表（従来型・ユニット型共通）'!$C$6:$L$47,10,FALSE))</f>
        <v/>
      </c>
      <c r="AG42" s="627" t="str">
        <f>IF(AG41="","",VLOOKUP(AG41,'[1]シフト記号表（従来型・ユニット型共通）'!$C$6:$L$47,10,FALSE))</f>
        <v/>
      </c>
      <c r="AH42" s="625" t="str">
        <f>IF(AH41="","",VLOOKUP(AH41,'[1]シフト記号表（従来型・ユニット型共通）'!$C$6:$L$47,10,FALSE))</f>
        <v/>
      </c>
      <c r="AI42" s="626" t="str">
        <f>IF(AI41="","",VLOOKUP(AI41,'[1]シフト記号表（従来型・ユニット型共通）'!$C$6:$L$47,10,FALSE))</f>
        <v/>
      </c>
      <c r="AJ42" s="626" t="str">
        <f>IF(AJ41="","",VLOOKUP(AJ41,'[1]シフト記号表（従来型・ユニット型共通）'!$C$6:$L$47,10,FALSE))</f>
        <v/>
      </c>
      <c r="AK42" s="626" t="str">
        <f>IF(AK41="","",VLOOKUP(AK41,'[1]シフト記号表（従来型・ユニット型共通）'!$C$6:$L$47,10,FALSE))</f>
        <v/>
      </c>
      <c r="AL42" s="626" t="str">
        <f>IF(AL41="","",VLOOKUP(AL41,'[1]シフト記号表（従来型・ユニット型共通）'!$C$6:$L$47,10,FALSE))</f>
        <v/>
      </c>
      <c r="AM42" s="626" t="str">
        <f>IF(AM41="","",VLOOKUP(AM41,'[1]シフト記号表（従来型・ユニット型共通）'!$C$6:$L$47,10,FALSE))</f>
        <v/>
      </c>
      <c r="AN42" s="627" t="str">
        <f>IF(AN41="","",VLOOKUP(AN41,'[1]シフト記号表（従来型・ユニット型共通）'!$C$6:$L$47,10,FALSE))</f>
        <v/>
      </c>
      <c r="AO42" s="625" t="str">
        <f>IF(AO41="","",VLOOKUP(AO41,'[1]シフト記号表（従来型・ユニット型共通）'!$C$6:$L$47,10,FALSE))</f>
        <v/>
      </c>
      <c r="AP42" s="626" t="str">
        <f>IF(AP41="","",VLOOKUP(AP41,'[1]シフト記号表（従来型・ユニット型共通）'!$C$6:$L$47,10,FALSE))</f>
        <v/>
      </c>
      <c r="AQ42" s="626" t="str">
        <f>IF(AQ41="","",VLOOKUP(AQ41,'[1]シフト記号表（従来型・ユニット型共通）'!$C$6:$L$47,10,FALSE))</f>
        <v/>
      </c>
      <c r="AR42" s="626" t="str">
        <f>IF(AR41="","",VLOOKUP(AR41,'[1]シフト記号表（従来型・ユニット型共通）'!$C$6:$L$47,10,FALSE))</f>
        <v/>
      </c>
      <c r="AS42" s="626" t="str">
        <f>IF(AS41="","",VLOOKUP(AS41,'[1]シフト記号表（従来型・ユニット型共通）'!$C$6:$L$47,10,FALSE))</f>
        <v/>
      </c>
      <c r="AT42" s="626" t="str">
        <f>IF(AT41="","",VLOOKUP(AT41,'[1]シフト記号表（従来型・ユニット型共通）'!$C$6:$L$47,10,FALSE))</f>
        <v/>
      </c>
      <c r="AU42" s="627" t="str">
        <f>IF(AU41="","",VLOOKUP(AU41,'[1]シフト記号表（従来型・ユニット型共通）'!$C$6:$L$47,10,FALSE))</f>
        <v/>
      </c>
      <c r="AV42" s="625" t="str">
        <f>IF(AV41="","",VLOOKUP(AV41,'[1]シフト記号表（従来型・ユニット型共通）'!$C$6:$L$47,10,FALSE))</f>
        <v/>
      </c>
      <c r="AW42" s="626" t="str">
        <f>IF(AW41="","",VLOOKUP(AW41,'[1]シフト記号表（従来型・ユニット型共通）'!$C$6:$L$47,10,FALSE))</f>
        <v/>
      </c>
      <c r="AX42" s="626" t="str">
        <f>IF(AX41="","",VLOOKUP(AX41,'[1]シフト記号表（従来型・ユニット型共通）'!$C$6:$L$47,10,FALSE))</f>
        <v/>
      </c>
      <c r="AY42" s="917">
        <f>IF($BB$9="４週",SUM(T42:AU42),IF($BB$9="暦月",SUM(T42:AX42),""))</f>
        <v>0</v>
      </c>
      <c r="AZ42" s="918"/>
      <c r="BA42" s="919">
        <f>IF($BB$9="４週",AY42/4,IF($BB$9="暦月",(AY42/($BB$14/7)),""))</f>
        <v>0</v>
      </c>
      <c r="BB42" s="918"/>
      <c r="BC42" s="914"/>
      <c r="BD42" s="915"/>
      <c r="BE42" s="915"/>
      <c r="BF42" s="915"/>
      <c r="BG42" s="916"/>
      <c r="BH42" s="681"/>
    </row>
    <row r="43" spans="1:60" ht="20.25" customHeight="1" x14ac:dyDescent="0.15">
      <c r="B43" s="638"/>
      <c r="C43" s="927">
        <f>C41+1</f>
        <v>11</v>
      </c>
      <c r="D43" s="929"/>
      <c r="E43" s="930"/>
      <c r="F43" s="933"/>
      <c r="G43" s="934"/>
      <c r="H43" s="937"/>
      <c r="I43" s="938"/>
      <c r="J43" s="938"/>
      <c r="K43" s="930"/>
      <c r="L43" s="941"/>
      <c r="M43" s="942"/>
      <c r="N43" s="942"/>
      <c r="O43" s="942"/>
      <c r="P43" s="943"/>
      <c r="Q43" s="638" t="s">
        <v>829</v>
      </c>
      <c r="S43" s="639"/>
      <c r="T43" s="631"/>
      <c r="U43" s="632"/>
      <c r="V43" s="632"/>
      <c r="W43" s="632"/>
      <c r="X43" s="632"/>
      <c r="Y43" s="632"/>
      <c r="Z43" s="633"/>
      <c r="AA43" s="631"/>
      <c r="AB43" s="632"/>
      <c r="AC43" s="632"/>
      <c r="AD43" s="632"/>
      <c r="AE43" s="632"/>
      <c r="AF43" s="632"/>
      <c r="AG43" s="633"/>
      <c r="AH43" s="631"/>
      <c r="AI43" s="632"/>
      <c r="AJ43" s="632"/>
      <c r="AK43" s="632"/>
      <c r="AL43" s="632"/>
      <c r="AM43" s="632"/>
      <c r="AN43" s="633"/>
      <c r="AO43" s="631"/>
      <c r="AP43" s="632"/>
      <c r="AQ43" s="632"/>
      <c r="AR43" s="632"/>
      <c r="AS43" s="632"/>
      <c r="AT43" s="632"/>
      <c r="AU43" s="633"/>
      <c r="AV43" s="631"/>
      <c r="AW43" s="632"/>
      <c r="AX43" s="634"/>
      <c r="AY43" s="944"/>
      <c r="AZ43" s="945"/>
      <c r="BA43" s="909"/>
      <c r="BB43" s="910"/>
      <c r="BC43" s="911"/>
      <c r="BD43" s="912"/>
      <c r="BE43" s="912"/>
      <c r="BF43" s="912"/>
      <c r="BG43" s="913"/>
      <c r="BH43" s="681"/>
    </row>
    <row r="44" spans="1:60" ht="20.25" customHeight="1" x14ac:dyDescent="0.15">
      <c r="B44" s="638"/>
      <c r="C44" s="928"/>
      <c r="D44" s="931"/>
      <c r="E44" s="932"/>
      <c r="F44" s="935"/>
      <c r="G44" s="936"/>
      <c r="H44" s="939"/>
      <c r="I44" s="940"/>
      <c r="J44" s="940"/>
      <c r="K44" s="932"/>
      <c r="L44" s="941"/>
      <c r="M44" s="942"/>
      <c r="N44" s="942"/>
      <c r="O44" s="942"/>
      <c r="P44" s="943"/>
      <c r="Q44" s="635" t="s">
        <v>830</v>
      </c>
      <c r="R44" s="636"/>
      <c r="S44" s="637"/>
      <c r="T44" s="625" t="str">
        <f>IF(T43="","",VLOOKUP(T43,'[1]シフト記号表（従来型・ユニット型共通）'!$C$6:$L$47,10,FALSE))</f>
        <v/>
      </c>
      <c r="U44" s="626" t="str">
        <f>IF(U43="","",VLOOKUP(U43,'[1]シフト記号表（従来型・ユニット型共通）'!$C$6:$L$47,10,FALSE))</f>
        <v/>
      </c>
      <c r="V44" s="626" t="str">
        <f>IF(V43="","",VLOOKUP(V43,'[1]シフト記号表（従来型・ユニット型共通）'!$C$6:$L$47,10,FALSE))</f>
        <v/>
      </c>
      <c r="W44" s="626" t="str">
        <f>IF(W43="","",VLOOKUP(W43,'[1]シフト記号表（従来型・ユニット型共通）'!$C$6:$L$47,10,FALSE))</f>
        <v/>
      </c>
      <c r="X44" s="626" t="str">
        <f>IF(X43="","",VLOOKUP(X43,'[1]シフト記号表（従来型・ユニット型共通）'!$C$6:$L$47,10,FALSE))</f>
        <v/>
      </c>
      <c r="Y44" s="626" t="str">
        <f>IF(Y43="","",VLOOKUP(Y43,'[1]シフト記号表（従来型・ユニット型共通）'!$C$6:$L$47,10,FALSE))</f>
        <v/>
      </c>
      <c r="Z44" s="627" t="str">
        <f>IF(Z43="","",VLOOKUP(Z43,'[1]シフト記号表（従来型・ユニット型共通）'!$C$6:$L$47,10,FALSE))</f>
        <v/>
      </c>
      <c r="AA44" s="625" t="str">
        <f>IF(AA43="","",VLOOKUP(AA43,'[1]シフト記号表（従来型・ユニット型共通）'!$C$6:$L$47,10,FALSE))</f>
        <v/>
      </c>
      <c r="AB44" s="626" t="str">
        <f>IF(AB43="","",VLOOKUP(AB43,'[1]シフト記号表（従来型・ユニット型共通）'!$C$6:$L$47,10,FALSE))</f>
        <v/>
      </c>
      <c r="AC44" s="626" t="str">
        <f>IF(AC43="","",VLOOKUP(AC43,'[1]シフト記号表（従来型・ユニット型共通）'!$C$6:$L$47,10,FALSE))</f>
        <v/>
      </c>
      <c r="AD44" s="626" t="str">
        <f>IF(AD43="","",VLOOKUP(AD43,'[1]シフト記号表（従来型・ユニット型共通）'!$C$6:$L$47,10,FALSE))</f>
        <v/>
      </c>
      <c r="AE44" s="626" t="str">
        <f>IF(AE43="","",VLOOKUP(AE43,'[1]シフト記号表（従来型・ユニット型共通）'!$C$6:$L$47,10,FALSE))</f>
        <v/>
      </c>
      <c r="AF44" s="626" t="str">
        <f>IF(AF43="","",VLOOKUP(AF43,'[1]シフト記号表（従来型・ユニット型共通）'!$C$6:$L$47,10,FALSE))</f>
        <v/>
      </c>
      <c r="AG44" s="627" t="str">
        <f>IF(AG43="","",VLOOKUP(AG43,'[1]シフト記号表（従来型・ユニット型共通）'!$C$6:$L$47,10,FALSE))</f>
        <v/>
      </c>
      <c r="AH44" s="625" t="str">
        <f>IF(AH43="","",VLOOKUP(AH43,'[1]シフト記号表（従来型・ユニット型共通）'!$C$6:$L$47,10,FALSE))</f>
        <v/>
      </c>
      <c r="AI44" s="626" t="str">
        <f>IF(AI43="","",VLOOKUP(AI43,'[1]シフト記号表（従来型・ユニット型共通）'!$C$6:$L$47,10,FALSE))</f>
        <v/>
      </c>
      <c r="AJ44" s="626" t="str">
        <f>IF(AJ43="","",VLOOKUP(AJ43,'[1]シフト記号表（従来型・ユニット型共通）'!$C$6:$L$47,10,FALSE))</f>
        <v/>
      </c>
      <c r="AK44" s="626" t="str">
        <f>IF(AK43="","",VLOOKUP(AK43,'[1]シフト記号表（従来型・ユニット型共通）'!$C$6:$L$47,10,FALSE))</f>
        <v/>
      </c>
      <c r="AL44" s="626" t="str">
        <f>IF(AL43="","",VLOOKUP(AL43,'[1]シフト記号表（従来型・ユニット型共通）'!$C$6:$L$47,10,FALSE))</f>
        <v/>
      </c>
      <c r="AM44" s="626" t="str">
        <f>IF(AM43="","",VLOOKUP(AM43,'[1]シフト記号表（従来型・ユニット型共通）'!$C$6:$L$47,10,FALSE))</f>
        <v/>
      </c>
      <c r="AN44" s="627" t="str">
        <f>IF(AN43="","",VLOOKUP(AN43,'[1]シフト記号表（従来型・ユニット型共通）'!$C$6:$L$47,10,FALSE))</f>
        <v/>
      </c>
      <c r="AO44" s="625" t="str">
        <f>IF(AO43="","",VLOOKUP(AO43,'[1]シフト記号表（従来型・ユニット型共通）'!$C$6:$L$47,10,FALSE))</f>
        <v/>
      </c>
      <c r="AP44" s="626" t="str">
        <f>IF(AP43="","",VLOOKUP(AP43,'[1]シフト記号表（従来型・ユニット型共通）'!$C$6:$L$47,10,FALSE))</f>
        <v/>
      </c>
      <c r="AQ44" s="626" t="str">
        <f>IF(AQ43="","",VLOOKUP(AQ43,'[1]シフト記号表（従来型・ユニット型共通）'!$C$6:$L$47,10,FALSE))</f>
        <v/>
      </c>
      <c r="AR44" s="626" t="str">
        <f>IF(AR43="","",VLOOKUP(AR43,'[1]シフト記号表（従来型・ユニット型共通）'!$C$6:$L$47,10,FALSE))</f>
        <v/>
      </c>
      <c r="AS44" s="626" t="str">
        <f>IF(AS43="","",VLOOKUP(AS43,'[1]シフト記号表（従来型・ユニット型共通）'!$C$6:$L$47,10,FALSE))</f>
        <v/>
      </c>
      <c r="AT44" s="626" t="str">
        <f>IF(AT43="","",VLOOKUP(AT43,'[1]シフト記号表（従来型・ユニット型共通）'!$C$6:$L$47,10,FALSE))</f>
        <v/>
      </c>
      <c r="AU44" s="627" t="str">
        <f>IF(AU43="","",VLOOKUP(AU43,'[1]シフト記号表（従来型・ユニット型共通）'!$C$6:$L$47,10,FALSE))</f>
        <v/>
      </c>
      <c r="AV44" s="625" t="str">
        <f>IF(AV43="","",VLOOKUP(AV43,'[1]シフト記号表（従来型・ユニット型共通）'!$C$6:$L$47,10,FALSE))</f>
        <v/>
      </c>
      <c r="AW44" s="626" t="str">
        <f>IF(AW43="","",VLOOKUP(AW43,'[1]シフト記号表（従来型・ユニット型共通）'!$C$6:$L$47,10,FALSE))</f>
        <v/>
      </c>
      <c r="AX44" s="626" t="str">
        <f>IF(AX43="","",VLOOKUP(AX43,'[1]シフト記号表（従来型・ユニット型共通）'!$C$6:$L$47,10,FALSE))</f>
        <v/>
      </c>
      <c r="AY44" s="917">
        <f>IF($BB$9="４週",SUM(T44:AU44),IF($BB$9="暦月",SUM(T44:AX44),""))</f>
        <v>0</v>
      </c>
      <c r="AZ44" s="918"/>
      <c r="BA44" s="919">
        <f>IF($BB$9="４週",AY44/4,IF($BB$9="暦月",(AY44/($BB$14/7)),""))</f>
        <v>0</v>
      </c>
      <c r="BB44" s="918"/>
      <c r="BC44" s="914"/>
      <c r="BD44" s="915"/>
      <c r="BE44" s="915"/>
      <c r="BF44" s="915"/>
      <c r="BG44" s="916"/>
      <c r="BH44" s="681"/>
    </row>
    <row r="45" spans="1:60" ht="20.25" customHeight="1" x14ac:dyDescent="0.15">
      <c r="B45" s="638"/>
      <c r="C45" s="927">
        <f>C43+1</f>
        <v>12</v>
      </c>
      <c r="D45" s="929"/>
      <c r="E45" s="930"/>
      <c r="F45" s="933"/>
      <c r="G45" s="934"/>
      <c r="H45" s="937"/>
      <c r="I45" s="938"/>
      <c r="J45" s="938"/>
      <c r="K45" s="930"/>
      <c r="L45" s="941"/>
      <c r="M45" s="942"/>
      <c r="N45" s="942"/>
      <c r="O45" s="942"/>
      <c r="P45" s="943"/>
      <c r="Q45" s="638" t="s">
        <v>829</v>
      </c>
      <c r="S45" s="639"/>
      <c r="T45" s="631"/>
      <c r="U45" s="632"/>
      <c r="V45" s="632"/>
      <c r="W45" s="632"/>
      <c r="X45" s="632"/>
      <c r="Y45" s="632"/>
      <c r="Z45" s="633"/>
      <c r="AA45" s="631"/>
      <c r="AB45" s="632"/>
      <c r="AC45" s="632"/>
      <c r="AD45" s="632"/>
      <c r="AE45" s="632"/>
      <c r="AF45" s="632"/>
      <c r="AG45" s="633"/>
      <c r="AH45" s="631"/>
      <c r="AI45" s="632"/>
      <c r="AJ45" s="632"/>
      <c r="AK45" s="632"/>
      <c r="AL45" s="632"/>
      <c r="AM45" s="632"/>
      <c r="AN45" s="633"/>
      <c r="AO45" s="631"/>
      <c r="AP45" s="632"/>
      <c r="AQ45" s="632"/>
      <c r="AR45" s="632"/>
      <c r="AS45" s="632"/>
      <c r="AT45" s="632"/>
      <c r="AU45" s="633"/>
      <c r="AV45" s="631"/>
      <c r="AW45" s="632"/>
      <c r="AX45" s="634"/>
      <c r="AY45" s="944"/>
      <c r="AZ45" s="945"/>
      <c r="BA45" s="909"/>
      <c r="BB45" s="910"/>
      <c r="BC45" s="911"/>
      <c r="BD45" s="912"/>
      <c r="BE45" s="912"/>
      <c r="BF45" s="912"/>
      <c r="BG45" s="913"/>
      <c r="BH45" s="681"/>
    </row>
    <row r="46" spans="1:60" ht="20.25" customHeight="1" x14ac:dyDescent="0.15">
      <c r="B46" s="638"/>
      <c r="C46" s="928"/>
      <c r="D46" s="931"/>
      <c r="E46" s="932"/>
      <c r="F46" s="935"/>
      <c r="G46" s="936"/>
      <c r="H46" s="939"/>
      <c r="I46" s="940"/>
      <c r="J46" s="940"/>
      <c r="K46" s="932"/>
      <c r="L46" s="941"/>
      <c r="M46" s="942"/>
      <c r="N46" s="942"/>
      <c r="O46" s="942"/>
      <c r="P46" s="943"/>
      <c r="Q46" s="635" t="s">
        <v>830</v>
      </c>
      <c r="R46" s="636"/>
      <c r="S46" s="637"/>
      <c r="T46" s="625" t="str">
        <f>IF(T45="","",VLOOKUP(T45,'[1]シフト記号表（従来型・ユニット型共通）'!$C$6:$L$47,10,FALSE))</f>
        <v/>
      </c>
      <c r="U46" s="626" t="str">
        <f>IF(U45="","",VLOOKUP(U45,'[1]シフト記号表（従来型・ユニット型共通）'!$C$6:$L$47,10,FALSE))</f>
        <v/>
      </c>
      <c r="V46" s="626" t="str">
        <f>IF(V45="","",VLOOKUP(V45,'[1]シフト記号表（従来型・ユニット型共通）'!$C$6:$L$47,10,FALSE))</f>
        <v/>
      </c>
      <c r="W46" s="626" t="str">
        <f>IF(W45="","",VLOOKUP(W45,'[1]シフト記号表（従来型・ユニット型共通）'!$C$6:$L$47,10,FALSE))</f>
        <v/>
      </c>
      <c r="X46" s="626" t="str">
        <f>IF(X45="","",VLOOKUP(X45,'[1]シフト記号表（従来型・ユニット型共通）'!$C$6:$L$47,10,FALSE))</f>
        <v/>
      </c>
      <c r="Y46" s="626" t="str">
        <f>IF(Y45="","",VLOOKUP(Y45,'[1]シフト記号表（従来型・ユニット型共通）'!$C$6:$L$47,10,FALSE))</f>
        <v/>
      </c>
      <c r="Z46" s="627" t="str">
        <f>IF(Z45="","",VLOOKUP(Z45,'[1]シフト記号表（従来型・ユニット型共通）'!$C$6:$L$47,10,FALSE))</f>
        <v/>
      </c>
      <c r="AA46" s="625" t="str">
        <f>IF(AA45="","",VLOOKUP(AA45,'[1]シフト記号表（従来型・ユニット型共通）'!$C$6:$L$47,10,FALSE))</f>
        <v/>
      </c>
      <c r="AB46" s="626" t="str">
        <f>IF(AB45="","",VLOOKUP(AB45,'[1]シフト記号表（従来型・ユニット型共通）'!$C$6:$L$47,10,FALSE))</f>
        <v/>
      </c>
      <c r="AC46" s="626" t="str">
        <f>IF(AC45="","",VLOOKUP(AC45,'[1]シフト記号表（従来型・ユニット型共通）'!$C$6:$L$47,10,FALSE))</f>
        <v/>
      </c>
      <c r="AD46" s="626" t="str">
        <f>IF(AD45="","",VLOOKUP(AD45,'[1]シフト記号表（従来型・ユニット型共通）'!$C$6:$L$47,10,FALSE))</f>
        <v/>
      </c>
      <c r="AE46" s="626" t="str">
        <f>IF(AE45="","",VLOOKUP(AE45,'[1]シフト記号表（従来型・ユニット型共通）'!$C$6:$L$47,10,FALSE))</f>
        <v/>
      </c>
      <c r="AF46" s="626" t="str">
        <f>IF(AF45="","",VLOOKUP(AF45,'[1]シフト記号表（従来型・ユニット型共通）'!$C$6:$L$47,10,FALSE))</f>
        <v/>
      </c>
      <c r="AG46" s="627" t="str">
        <f>IF(AG45="","",VLOOKUP(AG45,'[1]シフト記号表（従来型・ユニット型共通）'!$C$6:$L$47,10,FALSE))</f>
        <v/>
      </c>
      <c r="AH46" s="625" t="str">
        <f>IF(AH45="","",VLOOKUP(AH45,'[1]シフト記号表（従来型・ユニット型共通）'!$C$6:$L$47,10,FALSE))</f>
        <v/>
      </c>
      <c r="AI46" s="626" t="str">
        <f>IF(AI45="","",VLOOKUP(AI45,'[1]シフト記号表（従来型・ユニット型共通）'!$C$6:$L$47,10,FALSE))</f>
        <v/>
      </c>
      <c r="AJ46" s="626" t="str">
        <f>IF(AJ45="","",VLOOKUP(AJ45,'[1]シフト記号表（従来型・ユニット型共通）'!$C$6:$L$47,10,FALSE))</f>
        <v/>
      </c>
      <c r="AK46" s="626" t="str">
        <f>IF(AK45="","",VLOOKUP(AK45,'[1]シフト記号表（従来型・ユニット型共通）'!$C$6:$L$47,10,FALSE))</f>
        <v/>
      </c>
      <c r="AL46" s="626" t="str">
        <f>IF(AL45="","",VLOOKUP(AL45,'[1]シフト記号表（従来型・ユニット型共通）'!$C$6:$L$47,10,FALSE))</f>
        <v/>
      </c>
      <c r="AM46" s="626" t="str">
        <f>IF(AM45="","",VLOOKUP(AM45,'[1]シフト記号表（従来型・ユニット型共通）'!$C$6:$L$47,10,FALSE))</f>
        <v/>
      </c>
      <c r="AN46" s="627" t="str">
        <f>IF(AN45="","",VLOOKUP(AN45,'[1]シフト記号表（従来型・ユニット型共通）'!$C$6:$L$47,10,FALSE))</f>
        <v/>
      </c>
      <c r="AO46" s="625" t="str">
        <f>IF(AO45="","",VLOOKUP(AO45,'[1]シフト記号表（従来型・ユニット型共通）'!$C$6:$L$47,10,FALSE))</f>
        <v/>
      </c>
      <c r="AP46" s="626" t="str">
        <f>IF(AP45="","",VLOOKUP(AP45,'[1]シフト記号表（従来型・ユニット型共通）'!$C$6:$L$47,10,FALSE))</f>
        <v/>
      </c>
      <c r="AQ46" s="626" t="str">
        <f>IF(AQ45="","",VLOOKUP(AQ45,'[1]シフト記号表（従来型・ユニット型共通）'!$C$6:$L$47,10,FALSE))</f>
        <v/>
      </c>
      <c r="AR46" s="626" t="str">
        <f>IF(AR45="","",VLOOKUP(AR45,'[1]シフト記号表（従来型・ユニット型共通）'!$C$6:$L$47,10,FALSE))</f>
        <v/>
      </c>
      <c r="AS46" s="626" t="str">
        <f>IF(AS45="","",VLOOKUP(AS45,'[1]シフト記号表（従来型・ユニット型共通）'!$C$6:$L$47,10,FALSE))</f>
        <v/>
      </c>
      <c r="AT46" s="626" t="str">
        <f>IF(AT45="","",VLOOKUP(AT45,'[1]シフト記号表（従来型・ユニット型共通）'!$C$6:$L$47,10,FALSE))</f>
        <v/>
      </c>
      <c r="AU46" s="627" t="str">
        <f>IF(AU45="","",VLOOKUP(AU45,'[1]シフト記号表（従来型・ユニット型共通）'!$C$6:$L$47,10,FALSE))</f>
        <v/>
      </c>
      <c r="AV46" s="625" t="str">
        <f>IF(AV45="","",VLOOKUP(AV45,'[1]シフト記号表（従来型・ユニット型共通）'!$C$6:$L$47,10,FALSE))</f>
        <v/>
      </c>
      <c r="AW46" s="626" t="str">
        <f>IF(AW45="","",VLOOKUP(AW45,'[1]シフト記号表（従来型・ユニット型共通）'!$C$6:$L$47,10,FALSE))</f>
        <v/>
      </c>
      <c r="AX46" s="626" t="str">
        <f>IF(AX45="","",VLOOKUP(AX45,'[1]シフト記号表（従来型・ユニット型共通）'!$C$6:$L$47,10,FALSE))</f>
        <v/>
      </c>
      <c r="AY46" s="917">
        <f>IF($BB$9="４週",SUM(T46:AU46),IF($BB$9="暦月",SUM(T46:AX46),""))</f>
        <v>0</v>
      </c>
      <c r="AZ46" s="918"/>
      <c r="BA46" s="919">
        <f>IF($BB$9="４週",AY46/4,IF($BB$9="暦月",(AY46/($BB$14/7)),""))</f>
        <v>0</v>
      </c>
      <c r="BB46" s="918"/>
      <c r="BC46" s="914"/>
      <c r="BD46" s="915"/>
      <c r="BE46" s="915"/>
      <c r="BF46" s="915"/>
      <c r="BG46" s="916"/>
      <c r="BH46" s="681"/>
    </row>
    <row r="47" spans="1:60" ht="20.25" customHeight="1" x14ac:dyDescent="0.15">
      <c r="B47" s="638"/>
      <c r="C47" s="927">
        <v>13</v>
      </c>
      <c r="D47" s="929"/>
      <c r="E47" s="930"/>
      <c r="F47" s="933"/>
      <c r="G47" s="934"/>
      <c r="H47" s="937"/>
      <c r="I47" s="938"/>
      <c r="J47" s="938"/>
      <c r="K47" s="930"/>
      <c r="L47" s="941"/>
      <c r="M47" s="942"/>
      <c r="N47" s="942"/>
      <c r="O47" s="942"/>
      <c r="P47" s="943"/>
      <c r="Q47" s="628" t="s">
        <v>829</v>
      </c>
      <c r="R47" s="629"/>
      <c r="S47" s="630"/>
      <c r="T47" s="631"/>
      <c r="U47" s="632"/>
      <c r="V47" s="632"/>
      <c r="W47" s="632"/>
      <c r="X47" s="632"/>
      <c r="Y47" s="632"/>
      <c r="Z47" s="633"/>
      <c r="AA47" s="631"/>
      <c r="AB47" s="632"/>
      <c r="AC47" s="632"/>
      <c r="AD47" s="632"/>
      <c r="AE47" s="632"/>
      <c r="AF47" s="632"/>
      <c r="AG47" s="633"/>
      <c r="AH47" s="631"/>
      <c r="AI47" s="632"/>
      <c r="AJ47" s="632"/>
      <c r="AK47" s="632"/>
      <c r="AL47" s="632"/>
      <c r="AM47" s="632"/>
      <c r="AN47" s="633"/>
      <c r="AO47" s="631"/>
      <c r="AP47" s="632"/>
      <c r="AQ47" s="632"/>
      <c r="AR47" s="632"/>
      <c r="AS47" s="632"/>
      <c r="AT47" s="632"/>
      <c r="AU47" s="633"/>
      <c r="AV47" s="631"/>
      <c r="AW47" s="632"/>
      <c r="AX47" s="634"/>
      <c r="AY47" s="944"/>
      <c r="AZ47" s="945"/>
      <c r="BA47" s="909"/>
      <c r="BB47" s="910"/>
      <c r="BC47" s="911"/>
      <c r="BD47" s="912"/>
      <c r="BE47" s="912"/>
      <c r="BF47" s="912"/>
      <c r="BG47" s="913"/>
      <c r="BH47" s="681"/>
    </row>
    <row r="48" spans="1:60" ht="20.25" customHeight="1" thickBot="1" x14ac:dyDescent="0.2">
      <c r="B48" s="638"/>
      <c r="C48" s="946"/>
      <c r="D48" s="947"/>
      <c r="E48" s="948"/>
      <c r="F48" s="949"/>
      <c r="G48" s="950"/>
      <c r="H48" s="951"/>
      <c r="I48" s="952"/>
      <c r="J48" s="952"/>
      <c r="K48" s="948"/>
      <c r="L48" s="953"/>
      <c r="M48" s="954"/>
      <c r="N48" s="954"/>
      <c r="O48" s="954"/>
      <c r="P48" s="955"/>
      <c r="Q48" s="640" t="s">
        <v>830</v>
      </c>
      <c r="R48" s="641"/>
      <c r="S48" s="642"/>
      <c r="T48" s="643" t="str">
        <f>IF(T47="","",VLOOKUP(T47,'[1]シフト記号表（従来型・ユニット型共通）'!$C$6:$L$47,10,FALSE))</f>
        <v/>
      </c>
      <c r="U48" s="644" t="str">
        <f>IF(U47="","",VLOOKUP(U47,'[1]シフト記号表（従来型・ユニット型共通）'!$C$6:$L$47,10,FALSE))</f>
        <v/>
      </c>
      <c r="V48" s="644" t="str">
        <f>IF(V47="","",VLOOKUP(V47,'[1]シフト記号表（従来型・ユニット型共通）'!$C$6:$L$47,10,FALSE))</f>
        <v/>
      </c>
      <c r="W48" s="644" t="str">
        <f>IF(W47="","",VLOOKUP(W47,'[1]シフト記号表（従来型・ユニット型共通）'!$C$6:$L$47,10,FALSE))</f>
        <v/>
      </c>
      <c r="X48" s="644" t="str">
        <f>IF(X47="","",VLOOKUP(X47,'[1]シフト記号表（従来型・ユニット型共通）'!$C$6:$L$47,10,FALSE))</f>
        <v/>
      </c>
      <c r="Y48" s="644" t="str">
        <f>IF(Y47="","",VLOOKUP(Y47,'[1]シフト記号表（従来型・ユニット型共通）'!$C$6:$L$47,10,FALSE))</f>
        <v/>
      </c>
      <c r="Z48" s="645" t="str">
        <f>IF(Z47="","",VLOOKUP(Z47,'[1]シフト記号表（従来型・ユニット型共通）'!$C$6:$L$47,10,FALSE))</f>
        <v/>
      </c>
      <c r="AA48" s="643" t="str">
        <f>IF(AA47="","",VLOOKUP(AA47,'[1]シフト記号表（従来型・ユニット型共通）'!$C$6:$L$47,10,FALSE))</f>
        <v/>
      </c>
      <c r="AB48" s="644" t="str">
        <f>IF(AB47="","",VLOOKUP(AB47,'[1]シフト記号表（従来型・ユニット型共通）'!$C$6:$L$47,10,FALSE))</f>
        <v/>
      </c>
      <c r="AC48" s="644" t="str">
        <f>IF(AC47="","",VLOOKUP(AC47,'[1]シフト記号表（従来型・ユニット型共通）'!$C$6:$L$47,10,FALSE))</f>
        <v/>
      </c>
      <c r="AD48" s="644" t="str">
        <f>IF(AD47="","",VLOOKUP(AD47,'[1]シフト記号表（従来型・ユニット型共通）'!$C$6:$L$47,10,FALSE))</f>
        <v/>
      </c>
      <c r="AE48" s="644" t="str">
        <f>IF(AE47="","",VLOOKUP(AE47,'[1]シフト記号表（従来型・ユニット型共通）'!$C$6:$L$47,10,FALSE))</f>
        <v/>
      </c>
      <c r="AF48" s="644" t="str">
        <f>IF(AF47="","",VLOOKUP(AF47,'[1]シフト記号表（従来型・ユニット型共通）'!$C$6:$L$47,10,FALSE))</f>
        <v/>
      </c>
      <c r="AG48" s="645" t="str">
        <f>IF(AG47="","",VLOOKUP(AG47,'[1]シフト記号表（従来型・ユニット型共通）'!$C$6:$L$47,10,FALSE))</f>
        <v/>
      </c>
      <c r="AH48" s="643" t="str">
        <f>IF(AH47="","",VLOOKUP(AH47,'[1]シフト記号表（従来型・ユニット型共通）'!$C$6:$L$47,10,FALSE))</f>
        <v/>
      </c>
      <c r="AI48" s="644" t="str">
        <f>IF(AI47="","",VLOOKUP(AI47,'[1]シフト記号表（従来型・ユニット型共通）'!$C$6:$L$47,10,FALSE))</f>
        <v/>
      </c>
      <c r="AJ48" s="644" t="str">
        <f>IF(AJ47="","",VLOOKUP(AJ47,'[1]シフト記号表（従来型・ユニット型共通）'!$C$6:$L$47,10,FALSE))</f>
        <v/>
      </c>
      <c r="AK48" s="644" t="str">
        <f>IF(AK47="","",VLOOKUP(AK47,'[1]シフト記号表（従来型・ユニット型共通）'!$C$6:$L$47,10,FALSE))</f>
        <v/>
      </c>
      <c r="AL48" s="644" t="str">
        <f>IF(AL47="","",VLOOKUP(AL47,'[1]シフト記号表（従来型・ユニット型共通）'!$C$6:$L$47,10,FALSE))</f>
        <v/>
      </c>
      <c r="AM48" s="644" t="str">
        <f>IF(AM47="","",VLOOKUP(AM47,'[1]シフト記号表（従来型・ユニット型共通）'!$C$6:$L$47,10,FALSE))</f>
        <v/>
      </c>
      <c r="AN48" s="645" t="str">
        <f>IF(AN47="","",VLOOKUP(AN47,'[1]シフト記号表（従来型・ユニット型共通）'!$C$6:$L$47,10,FALSE))</f>
        <v/>
      </c>
      <c r="AO48" s="643" t="str">
        <f>IF(AO47="","",VLOOKUP(AO47,'[1]シフト記号表（従来型・ユニット型共通）'!$C$6:$L$47,10,FALSE))</f>
        <v/>
      </c>
      <c r="AP48" s="644" t="str">
        <f>IF(AP47="","",VLOOKUP(AP47,'[1]シフト記号表（従来型・ユニット型共通）'!$C$6:$L$47,10,FALSE))</f>
        <v/>
      </c>
      <c r="AQ48" s="644" t="str">
        <f>IF(AQ47="","",VLOOKUP(AQ47,'[1]シフト記号表（従来型・ユニット型共通）'!$C$6:$L$47,10,FALSE))</f>
        <v/>
      </c>
      <c r="AR48" s="644" t="str">
        <f>IF(AR47="","",VLOOKUP(AR47,'[1]シフト記号表（従来型・ユニット型共通）'!$C$6:$L$47,10,FALSE))</f>
        <v/>
      </c>
      <c r="AS48" s="644" t="str">
        <f>IF(AS47="","",VLOOKUP(AS47,'[1]シフト記号表（従来型・ユニット型共通）'!$C$6:$L$47,10,FALSE))</f>
        <v/>
      </c>
      <c r="AT48" s="644" t="str">
        <f>IF(AT47="","",VLOOKUP(AT47,'[1]シフト記号表（従来型・ユニット型共通）'!$C$6:$L$47,10,FALSE))</f>
        <v/>
      </c>
      <c r="AU48" s="645" t="str">
        <f>IF(AU47="","",VLOOKUP(AU47,'[1]シフト記号表（従来型・ユニット型共通）'!$C$6:$L$47,10,FALSE))</f>
        <v/>
      </c>
      <c r="AV48" s="643" t="str">
        <f>IF(AV47="","",VLOOKUP(AV47,'[1]シフト記号表（従来型・ユニット型共通）'!$C$6:$L$47,10,FALSE))</f>
        <v/>
      </c>
      <c r="AW48" s="644" t="str">
        <f>IF(AW47="","",VLOOKUP(AW47,'[1]シフト記号表（従来型・ユニット型共通）'!$C$6:$L$47,10,FALSE))</f>
        <v/>
      </c>
      <c r="AX48" s="644" t="str">
        <f>IF(AX47="","",VLOOKUP(AX47,'[1]シフト記号表（従来型・ユニット型共通）'!$C$6:$L$47,10,FALSE))</f>
        <v/>
      </c>
      <c r="AY48" s="923">
        <f>IF($BB$9="４週",SUM(T48:AU48),IF($BB$9="暦月",SUM(T48:AX48),""))</f>
        <v>0</v>
      </c>
      <c r="AZ48" s="924"/>
      <c r="BA48" s="925">
        <f>IF($BB$9="４週",AY48/4,IF($BB$9="暦月",(AY48/($BB$14/7)),""))</f>
        <v>0</v>
      </c>
      <c r="BB48" s="924"/>
      <c r="BC48" s="920"/>
      <c r="BD48" s="921"/>
      <c r="BE48" s="921"/>
      <c r="BF48" s="921"/>
      <c r="BG48" s="922"/>
      <c r="BH48" s="681"/>
    </row>
    <row r="49" spans="2:60" ht="20.25" customHeight="1" x14ac:dyDescent="0.15">
      <c r="B49" s="638"/>
      <c r="C49" s="646"/>
      <c r="D49" s="647"/>
      <c r="E49" s="647"/>
      <c r="F49" s="648"/>
      <c r="G49" s="648"/>
      <c r="H49" s="647"/>
      <c r="I49" s="647"/>
      <c r="J49" s="647"/>
      <c r="K49" s="647"/>
      <c r="L49" s="649"/>
      <c r="M49" s="649"/>
      <c r="N49" s="649"/>
      <c r="O49" s="650"/>
      <c r="P49" s="650"/>
      <c r="Q49" s="650"/>
      <c r="R49" s="651"/>
      <c r="S49" s="652"/>
      <c r="T49" s="653"/>
      <c r="U49" s="653"/>
      <c r="V49" s="653"/>
      <c r="W49" s="653"/>
      <c r="X49" s="653"/>
      <c r="Y49" s="653"/>
      <c r="Z49" s="653"/>
      <c r="AA49" s="653"/>
      <c r="AB49" s="653"/>
      <c r="AC49" s="653"/>
      <c r="AD49" s="653"/>
      <c r="AE49" s="653"/>
      <c r="AF49" s="653"/>
      <c r="AG49" s="653"/>
      <c r="AH49" s="653"/>
      <c r="AI49" s="653"/>
      <c r="AJ49" s="653"/>
      <c r="AK49" s="653"/>
      <c r="AL49" s="653"/>
      <c r="AM49" s="653"/>
      <c r="AN49" s="653"/>
      <c r="AO49" s="653"/>
      <c r="AP49" s="653"/>
      <c r="AQ49" s="653"/>
      <c r="AR49" s="653"/>
      <c r="AS49" s="653"/>
      <c r="AT49" s="653"/>
      <c r="AU49" s="653"/>
      <c r="AV49" s="653"/>
      <c r="AW49" s="653"/>
      <c r="AX49" s="653"/>
      <c r="AY49" s="653"/>
      <c r="AZ49" s="653"/>
      <c r="BA49" s="654"/>
      <c r="BB49" s="654"/>
      <c r="BC49" s="649"/>
      <c r="BD49" s="649"/>
      <c r="BE49" s="649"/>
      <c r="BF49" s="649"/>
      <c r="BG49" s="649"/>
      <c r="BH49" s="681"/>
    </row>
    <row r="50" spans="2:60" ht="20.25" customHeight="1" x14ac:dyDescent="0.15">
      <c r="B50" s="638"/>
      <c r="C50" s="646"/>
      <c r="D50" s="647"/>
      <c r="E50" s="647"/>
      <c r="F50" s="655"/>
      <c r="G50" s="593" t="s">
        <v>831</v>
      </c>
      <c r="H50" s="593"/>
      <c r="I50" s="593"/>
      <c r="J50" s="593"/>
      <c r="K50" s="593"/>
      <c r="L50" s="593"/>
      <c r="M50" s="593"/>
      <c r="N50" s="593"/>
      <c r="O50" s="593"/>
      <c r="P50" s="593"/>
      <c r="Q50" s="598"/>
      <c r="R50" s="593"/>
      <c r="S50" s="593"/>
      <c r="T50" s="593"/>
      <c r="U50" s="593"/>
      <c r="V50" s="593"/>
      <c r="W50" s="656"/>
      <c r="X50" s="656"/>
      <c r="Y50" s="656"/>
      <c r="Z50" s="656"/>
      <c r="AA50" s="656"/>
      <c r="AB50" s="656"/>
      <c r="AC50" s="656"/>
      <c r="AD50" s="656"/>
      <c r="AE50" s="656"/>
      <c r="AF50" s="656"/>
      <c r="AG50" s="656"/>
      <c r="AH50" s="656"/>
      <c r="AI50" s="656"/>
      <c r="AJ50" s="656"/>
      <c r="AK50" s="656"/>
      <c r="AL50" s="656"/>
      <c r="AM50" s="656"/>
      <c r="AN50" s="656"/>
      <c r="AO50" s="656"/>
      <c r="AP50" s="656"/>
      <c r="AQ50" s="656"/>
      <c r="AR50" s="656"/>
      <c r="AS50" s="656"/>
      <c r="AT50" s="656"/>
      <c r="AU50" s="656"/>
      <c r="AV50" s="656"/>
      <c r="AW50" s="656"/>
      <c r="AX50" s="656"/>
      <c r="AY50" s="656"/>
      <c r="AZ50" s="656"/>
      <c r="BA50" s="657"/>
      <c r="BB50" s="654"/>
      <c r="BC50" s="649"/>
      <c r="BD50" s="649"/>
      <c r="BE50" s="649"/>
      <c r="BF50" s="649"/>
      <c r="BG50" s="649"/>
      <c r="BH50" s="681"/>
    </row>
    <row r="51" spans="2:60" ht="20.25" customHeight="1" x14ac:dyDescent="0.15">
      <c r="B51" s="638"/>
      <c r="C51" s="646"/>
      <c r="D51" s="647"/>
      <c r="E51" s="647"/>
      <c r="F51" s="655"/>
      <c r="G51" s="593"/>
      <c r="H51" s="593" t="s">
        <v>832</v>
      </c>
      <c r="I51" s="593"/>
      <c r="J51" s="593"/>
      <c r="K51" s="593"/>
      <c r="L51" s="593"/>
      <c r="M51" s="593"/>
      <c r="N51" s="593"/>
      <c r="O51" s="593"/>
      <c r="P51" s="593"/>
      <c r="Q51" s="598"/>
      <c r="R51" s="593"/>
      <c r="S51" s="593"/>
      <c r="T51" s="593"/>
      <c r="U51" s="593"/>
      <c r="V51" s="593"/>
      <c r="W51" s="656"/>
      <c r="X51" s="593" t="s">
        <v>833</v>
      </c>
      <c r="Y51" s="593"/>
      <c r="Z51" s="593"/>
      <c r="AA51" s="593"/>
      <c r="AB51" s="593"/>
      <c r="AC51" s="593"/>
      <c r="AD51" s="593"/>
      <c r="AE51" s="593"/>
      <c r="AF51" s="593"/>
      <c r="AG51" s="598"/>
      <c r="AH51" s="593"/>
      <c r="AI51" s="593"/>
      <c r="AJ51" s="593"/>
      <c r="AK51" s="593"/>
      <c r="AL51" s="656"/>
      <c r="AM51" s="656"/>
      <c r="AN51" s="593" t="s">
        <v>834</v>
      </c>
      <c r="AO51" s="656"/>
      <c r="AP51" s="656"/>
      <c r="AQ51" s="656"/>
      <c r="AR51" s="656"/>
      <c r="AS51" s="656"/>
      <c r="AT51" s="656"/>
      <c r="AU51" s="656"/>
      <c r="AV51" s="656"/>
      <c r="AW51" s="656"/>
      <c r="AX51" s="656"/>
      <c r="AY51" s="656"/>
      <c r="AZ51" s="656"/>
      <c r="BA51" s="657"/>
      <c r="BB51" s="654"/>
      <c r="BC51" s="926"/>
      <c r="BD51" s="926"/>
      <c r="BE51" s="926"/>
      <c r="BF51" s="926"/>
      <c r="BG51" s="649"/>
      <c r="BH51" s="681"/>
    </row>
    <row r="52" spans="2:60" ht="20.25" customHeight="1" x14ac:dyDescent="0.15">
      <c r="B52" s="638"/>
      <c r="C52" s="646"/>
      <c r="D52" s="647"/>
      <c r="E52" s="647"/>
      <c r="F52" s="655"/>
      <c r="G52" s="593"/>
      <c r="H52" s="883" t="s">
        <v>835</v>
      </c>
      <c r="I52" s="883"/>
      <c r="J52" s="883" t="s">
        <v>836</v>
      </c>
      <c r="K52" s="883"/>
      <c r="L52" s="883"/>
      <c r="M52" s="883"/>
      <c r="N52" s="593"/>
      <c r="O52" s="906" t="s">
        <v>837</v>
      </c>
      <c r="P52" s="906"/>
      <c r="Q52" s="906"/>
      <c r="R52" s="906"/>
      <c r="S52" s="593"/>
      <c r="T52" s="658" t="s">
        <v>838</v>
      </c>
      <c r="U52" s="658"/>
      <c r="V52" s="593"/>
      <c r="W52" s="656"/>
      <c r="X52" s="883" t="s">
        <v>835</v>
      </c>
      <c r="Y52" s="883"/>
      <c r="Z52" s="883" t="s">
        <v>836</v>
      </c>
      <c r="AA52" s="883"/>
      <c r="AB52" s="883"/>
      <c r="AC52" s="883"/>
      <c r="AD52" s="593"/>
      <c r="AE52" s="906" t="s">
        <v>837</v>
      </c>
      <c r="AF52" s="906"/>
      <c r="AG52" s="906"/>
      <c r="AH52" s="906"/>
      <c r="AI52" s="593"/>
      <c r="AJ52" s="658" t="s">
        <v>838</v>
      </c>
      <c r="AK52" s="658"/>
      <c r="AL52" s="656"/>
      <c r="AM52" s="656"/>
      <c r="AN52" s="656"/>
      <c r="AO52" s="656"/>
      <c r="AP52" s="656"/>
      <c r="AQ52" s="656"/>
      <c r="AR52" s="656"/>
      <c r="AS52" s="656"/>
      <c r="AT52" s="656"/>
      <c r="AU52" s="656"/>
      <c r="AV52" s="656"/>
      <c r="AW52" s="656"/>
      <c r="AX52" s="656"/>
      <c r="AY52" s="656"/>
      <c r="AZ52" s="656"/>
      <c r="BA52" s="657"/>
      <c r="BB52" s="654"/>
      <c r="BC52" s="907"/>
      <c r="BD52" s="907"/>
      <c r="BE52" s="907"/>
      <c r="BF52" s="907"/>
      <c r="BG52" s="649"/>
      <c r="BH52" s="681"/>
    </row>
    <row r="53" spans="2:60" ht="20.25" customHeight="1" x14ac:dyDescent="0.15">
      <c r="B53" s="638"/>
      <c r="C53" s="646"/>
      <c r="D53" s="647"/>
      <c r="E53" s="647"/>
      <c r="F53" s="655"/>
      <c r="G53" s="593"/>
      <c r="H53" s="884"/>
      <c r="I53" s="884"/>
      <c r="J53" s="884" t="s">
        <v>839</v>
      </c>
      <c r="K53" s="884"/>
      <c r="L53" s="884" t="s">
        <v>840</v>
      </c>
      <c r="M53" s="884"/>
      <c r="N53" s="593"/>
      <c r="O53" s="884" t="s">
        <v>839</v>
      </c>
      <c r="P53" s="884"/>
      <c r="Q53" s="884" t="s">
        <v>840</v>
      </c>
      <c r="R53" s="884"/>
      <c r="S53" s="593"/>
      <c r="T53" s="658" t="s">
        <v>841</v>
      </c>
      <c r="U53" s="658"/>
      <c r="V53" s="593"/>
      <c r="W53" s="656"/>
      <c r="X53" s="884"/>
      <c r="Y53" s="884"/>
      <c r="Z53" s="884" t="s">
        <v>839</v>
      </c>
      <c r="AA53" s="884"/>
      <c r="AB53" s="884" t="s">
        <v>840</v>
      </c>
      <c r="AC53" s="884"/>
      <c r="AD53" s="593"/>
      <c r="AE53" s="884" t="s">
        <v>839</v>
      </c>
      <c r="AF53" s="884"/>
      <c r="AG53" s="884" t="s">
        <v>840</v>
      </c>
      <c r="AH53" s="884"/>
      <c r="AI53" s="593"/>
      <c r="AJ53" s="658" t="s">
        <v>841</v>
      </c>
      <c r="AK53" s="658"/>
      <c r="AL53" s="656"/>
      <c r="AM53" s="656"/>
      <c r="AN53" s="658" t="s">
        <v>842</v>
      </c>
      <c r="AO53" s="658"/>
      <c r="AP53" s="658"/>
      <c r="AQ53" s="658"/>
      <c r="AR53" s="593"/>
      <c r="AS53" s="658" t="s">
        <v>843</v>
      </c>
      <c r="AT53" s="658"/>
      <c r="AU53" s="658"/>
      <c r="AV53" s="658"/>
      <c r="AW53" s="593"/>
      <c r="AX53" s="884" t="s">
        <v>844</v>
      </c>
      <c r="AY53" s="884"/>
      <c r="AZ53" s="884"/>
      <c r="BA53" s="884"/>
      <c r="BB53" s="654"/>
      <c r="BC53" s="908"/>
      <c r="BD53" s="908"/>
      <c r="BE53" s="908"/>
      <c r="BF53" s="908"/>
      <c r="BG53" s="649"/>
      <c r="BH53" s="681"/>
    </row>
    <row r="54" spans="2:60" ht="20.25" customHeight="1" x14ac:dyDescent="0.15">
      <c r="B54" s="638"/>
      <c r="C54" s="646"/>
      <c r="D54" s="647"/>
      <c r="E54" s="647"/>
      <c r="F54" s="655"/>
      <c r="G54" s="593"/>
      <c r="H54" s="885" t="s">
        <v>845</v>
      </c>
      <c r="I54" s="885"/>
      <c r="J54" s="890">
        <v>0</v>
      </c>
      <c r="K54" s="890"/>
      <c r="L54" s="891">
        <v>0</v>
      </c>
      <c r="M54" s="891"/>
      <c r="N54" s="659"/>
      <c r="O54" s="894">
        <v>0</v>
      </c>
      <c r="P54" s="894"/>
      <c r="Q54" s="894">
        <v>0</v>
      </c>
      <c r="R54" s="894"/>
      <c r="S54" s="659"/>
      <c r="T54" s="898">
        <v>0</v>
      </c>
      <c r="U54" s="899"/>
      <c r="V54" s="593"/>
      <c r="W54" s="656"/>
      <c r="X54" s="885" t="s">
        <v>845</v>
      </c>
      <c r="Y54" s="885"/>
      <c r="Z54" s="890">
        <v>0</v>
      </c>
      <c r="AA54" s="890"/>
      <c r="AB54" s="891">
        <v>0</v>
      </c>
      <c r="AC54" s="891"/>
      <c r="AD54" s="659"/>
      <c r="AE54" s="894">
        <v>0</v>
      </c>
      <c r="AF54" s="894"/>
      <c r="AG54" s="894">
        <v>0</v>
      </c>
      <c r="AH54" s="894"/>
      <c r="AI54" s="659"/>
      <c r="AJ54" s="898">
        <v>0</v>
      </c>
      <c r="AK54" s="899"/>
      <c r="AL54" s="656"/>
      <c r="AM54" s="656"/>
      <c r="AN54" s="905">
        <f>R68</f>
        <v>0</v>
      </c>
      <c r="AO54" s="885"/>
      <c r="AP54" s="885"/>
      <c r="AQ54" s="885"/>
      <c r="AR54" s="660" t="s">
        <v>846</v>
      </c>
      <c r="AS54" s="905">
        <f>AH68</f>
        <v>0</v>
      </c>
      <c r="AT54" s="885"/>
      <c r="AU54" s="885"/>
      <c r="AV54" s="885"/>
      <c r="AW54" s="660" t="s">
        <v>847</v>
      </c>
      <c r="AX54" s="887">
        <f>ROUNDDOWN(AN54+AS54,1)</f>
        <v>0</v>
      </c>
      <c r="AY54" s="887"/>
      <c r="AZ54" s="887"/>
      <c r="BA54" s="887"/>
      <c r="BB54" s="654"/>
      <c r="BC54" s="661"/>
      <c r="BD54" s="661"/>
      <c r="BE54" s="661"/>
      <c r="BF54" s="661"/>
      <c r="BG54" s="649"/>
      <c r="BH54" s="681"/>
    </row>
    <row r="55" spans="2:60" ht="20.25" customHeight="1" x14ac:dyDescent="0.15">
      <c r="B55" s="638"/>
      <c r="C55" s="646"/>
      <c r="D55" s="647"/>
      <c r="E55" s="647"/>
      <c r="F55" s="655"/>
      <c r="G55" s="593"/>
      <c r="H55" s="885" t="s">
        <v>848</v>
      </c>
      <c r="I55" s="885"/>
      <c r="J55" s="890">
        <v>0</v>
      </c>
      <c r="K55" s="890"/>
      <c r="L55" s="891">
        <v>0</v>
      </c>
      <c r="M55" s="891"/>
      <c r="N55" s="659"/>
      <c r="O55" s="894">
        <v>0</v>
      </c>
      <c r="P55" s="894"/>
      <c r="Q55" s="894">
        <v>0</v>
      </c>
      <c r="R55" s="894"/>
      <c r="S55" s="659"/>
      <c r="T55" s="898">
        <v>0</v>
      </c>
      <c r="U55" s="899"/>
      <c r="V55" s="593"/>
      <c r="W55" s="656"/>
      <c r="X55" s="885" t="s">
        <v>848</v>
      </c>
      <c r="Y55" s="885"/>
      <c r="Z55" s="890">
        <v>0</v>
      </c>
      <c r="AA55" s="890"/>
      <c r="AB55" s="891">
        <v>0</v>
      </c>
      <c r="AC55" s="891"/>
      <c r="AD55" s="659"/>
      <c r="AE55" s="894">
        <v>0</v>
      </c>
      <c r="AF55" s="894"/>
      <c r="AG55" s="894">
        <v>0</v>
      </c>
      <c r="AH55" s="894"/>
      <c r="AI55" s="659"/>
      <c r="AJ55" s="898">
        <v>0</v>
      </c>
      <c r="AK55" s="899"/>
      <c r="AL55" s="656"/>
      <c r="AM55" s="656"/>
      <c r="AN55" s="656"/>
      <c r="AO55" s="656"/>
      <c r="AP55" s="656"/>
      <c r="AQ55" s="656"/>
      <c r="AR55" s="656"/>
      <c r="AS55" s="656"/>
      <c r="AT55" s="656"/>
      <c r="AU55" s="656"/>
      <c r="AV55" s="656"/>
      <c r="AW55" s="656"/>
      <c r="AX55" s="656"/>
      <c r="AY55" s="656"/>
      <c r="AZ55" s="656"/>
      <c r="BA55" s="657"/>
      <c r="BB55" s="654"/>
      <c r="BC55" s="649"/>
      <c r="BD55" s="649"/>
      <c r="BE55" s="649"/>
      <c r="BF55" s="649"/>
      <c r="BG55" s="649"/>
      <c r="BH55" s="681"/>
    </row>
    <row r="56" spans="2:60" ht="20.25" customHeight="1" x14ac:dyDescent="0.15">
      <c r="B56" s="638"/>
      <c r="C56" s="646"/>
      <c r="D56" s="647"/>
      <c r="E56" s="647"/>
      <c r="F56" s="655"/>
      <c r="G56" s="593"/>
      <c r="H56" s="885" t="s">
        <v>849</v>
      </c>
      <c r="I56" s="885"/>
      <c r="J56" s="890">
        <v>0</v>
      </c>
      <c r="K56" s="890"/>
      <c r="L56" s="891">
        <v>0</v>
      </c>
      <c r="M56" s="891"/>
      <c r="N56" s="659"/>
      <c r="O56" s="894">
        <v>0</v>
      </c>
      <c r="P56" s="894"/>
      <c r="Q56" s="895">
        <v>0</v>
      </c>
      <c r="R56" s="895"/>
      <c r="S56" s="659"/>
      <c r="T56" s="896" t="s">
        <v>850</v>
      </c>
      <c r="U56" s="897"/>
      <c r="V56" s="593"/>
      <c r="W56" s="656"/>
      <c r="X56" s="885" t="s">
        <v>849</v>
      </c>
      <c r="Y56" s="885"/>
      <c r="Z56" s="890">
        <v>0</v>
      </c>
      <c r="AA56" s="890"/>
      <c r="AB56" s="891">
        <v>0</v>
      </c>
      <c r="AC56" s="891"/>
      <c r="AD56" s="659"/>
      <c r="AE56" s="894">
        <v>0</v>
      </c>
      <c r="AF56" s="894"/>
      <c r="AG56" s="895">
        <v>0</v>
      </c>
      <c r="AH56" s="895"/>
      <c r="AI56" s="659"/>
      <c r="AJ56" s="896" t="s">
        <v>850</v>
      </c>
      <c r="AK56" s="897"/>
      <c r="AL56" s="656"/>
      <c r="AM56" s="656"/>
      <c r="AN56" s="656"/>
      <c r="AO56" s="656"/>
      <c r="AP56" s="656"/>
      <c r="AQ56" s="656"/>
      <c r="AR56" s="656"/>
      <c r="AS56" s="656"/>
      <c r="AT56" s="656"/>
      <c r="AU56" s="656"/>
      <c r="AV56" s="656"/>
      <c r="AW56" s="656"/>
      <c r="AX56" s="656"/>
      <c r="AY56" s="656"/>
      <c r="AZ56" s="656"/>
      <c r="BA56" s="657"/>
      <c r="BB56" s="654"/>
      <c r="BC56" s="649"/>
      <c r="BD56" s="649"/>
      <c r="BE56" s="649"/>
      <c r="BF56" s="649"/>
      <c r="BG56" s="649"/>
      <c r="BH56" s="681"/>
    </row>
    <row r="57" spans="2:60" ht="20.25" customHeight="1" x14ac:dyDescent="0.15">
      <c r="B57" s="638"/>
      <c r="C57" s="646"/>
      <c r="D57" s="647"/>
      <c r="E57" s="647"/>
      <c r="F57" s="655"/>
      <c r="G57" s="593"/>
      <c r="H57" s="885" t="s">
        <v>851</v>
      </c>
      <c r="I57" s="885"/>
      <c r="J57" s="890">
        <v>0</v>
      </c>
      <c r="K57" s="890"/>
      <c r="L57" s="891">
        <v>0</v>
      </c>
      <c r="M57" s="891"/>
      <c r="N57" s="659"/>
      <c r="O57" s="894">
        <v>0</v>
      </c>
      <c r="P57" s="894"/>
      <c r="Q57" s="895">
        <v>0</v>
      </c>
      <c r="R57" s="895"/>
      <c r="S57" s="659"/>
      <c r="T57" s="896" t="s">
        <v>850</v>
      </c>
      <c r="U57" s="897"/>
      <c r="V57" s="593"/>
      <c r="W57" s="656"/>
      <c r="X57" s="885" t="s">
        <v>851</v>
      </c>
      <c r="Y57" s="885"/>
      <c r="Z57" s="890">
        <v>0</v>
      </c>
      <c r="AA57" s="890"/>
      <c r="AB57" s="891">
        <v>0</v>
      </c>
      <c r="AC57" s="891"/>
      <c r="AD57" s="659"/>
      <c r="AE57" s="894">
        <v>0</v>
      </c>
      <c r="AF57" s="894"/>
      <c r="AG57" s="895">
        <v>0</v>
      </c>
      <c r="AH57" s="895"/>
      <c r="AI57" s="659"/>
      <c r="AJ57" s="896" t="s">
        <v>850</v>
      </c>
      <c r="AK57" s="897"/>
      <c r="AL57" s="656"/>
      <c r="AM57" s="656"/>
      <c r="AN57" s="593" t="s">
        <v>852</v>
      </c>
      <c r="AO57" s="593"/>
      <c r="AP57" s="593"/>
      <c r="AQ57" s="593"/>
      <c r="AR57" s="593"/>
      <c r="AS57" s="593"/>
      <c r="AT57" s="656"/>
      <c r="AU57" s="656"/>
      <c r="AV57" s="656"/>
      <c r="AW57" s="656"/>
      <c r="AX57" s="656"/>
      <c r="AY57" s="656"/>
      <c r="AZ57" s="656"/>
      <c r="BA57" s="657"/>
      <c r="BB57" s="654"/>
      <c r="BC57" s="649"/>
      <c r="BD57" s="649"/>
      <c r="BE57" s="649"/>
      <c r="BF57" s="649"/>
      <c r="BG57" s="649"/>
      <c r="BH57" s="681"/>
    </row>
    <row r="58" spans="2:60" ht="20.25" customHeight="1" x14ac:dyDescent="0.15">
      <c r="B58" s="638"/>
      <c r="C58" s="646"/>
      <c r="D58" s="647"/>
      <c r="E58" s="647"/>
      <c r="F58" s="655"/>
      <c r="G58" s="593"/>
      <c r="H58" s="885" t="s">
        <v>844</v>
      </c>
      <c r="I58" s="885"/>
      <c r="J58" s="890">
        <f>SUM(J54:K57)</f>
        <v>0</v>
      </c>
      <c r="K58" s="890"/>
      <c r="L58" s="891">
        <f>SUM(L54:M57)</f>
        <v>0</v>
      </c>
      <c r="M58" s="891"/>
      <c r="N58" s="659"/>
      <c r="O58" s="890">
        <f>SUM(O54:P57)</f>
        <v>0</v>
      </c>
      <c r="P58" s="890"/>
      <c r="Q58" s="891">
        <f>SUM(Q54:R57)</f>
        <v>0</v>
      </c>
      <c r="R58" s="891"/>
      <c r="S58" s="659"/>
      <c r="T58" s="892">
        <f>SUM(T54:U55)</f>
        <v>0</v>
      </c>
      <c r="U58" s="893"/>
      <c r="V58" s="593"/>
      <c r="W58" s="656"/>
      <c r="X58" s="885" t="s">
        <v>844</v>
      </c>
      <c r="Y58" s="885"/>
      <c r="Z58" s="890">
        <f>SUM(Z54:AA57)</f>
        <v>0</v>
      </c>
      <c r="AA58" s="890"/>
      <c r="AB58" s="891">
        <f>SUM(AB54:AC57)</f>
        <v>0</v>
      </c>
      <c r="AC58" s="891"/>
      <c r="AD58" s="659"/>
      <c r="AE58" s="890">
        <f>SUM(AE54:AF57)</f>
        <v>0</v>
      </c>
      <c r="AF58" s="890"/>
      <c r="AG58" s="891">
        <f>SUM(AG54:AH57)</f>
        <v>0</v>
      </c>
      <c r="AH58" s="891"/>
      <c r="AI58" s="659"/>
      <c r="AJ58" s="892">
        <f>SUM(AJ54:AK55)</f>
        <v>0</v>
      </c>
      <c r="AK58" s="893"/>
      <c r="AL58" s="656"/>
      <c r="AM58" s="656"/>
      <c r="AN58" s="885" t="s">
        <v>853</v>
      </c>
      <c r="AO58" s="885"/>
      <c r="AP58" s="885" t="s">
        <v>854</v>
      </c>
      <c r="AQ58" s="885"/>
      <c r="AR58" s="885"/>
      <c r="AS58" s="885"/>
      <c r="AT58" s="656"/>
      <c r="AU58" s="656"/>
      <c r="AV58" s="656"/>
      <c r="AW58" s="656"/>
      <c r="AX58" s="656"/>
      <c r="AY58" s="656"/>
      <c r="AZ58" s="656"/>
      <c r="BA58" s="657"/>
      <c r="BB58" s="654"/>
      <c r="BC58" s="649"/>
      <c r="BD58" s="649"/>
      <c r="BE58" s="649"/>
      <c r="BF58" s="649"/>
      <c r="BG58" s="649"/>
      <c r="BH58" s="681"/>
    </row>
    <row r="59" spans="2:60" ht="20.25" customHeight="1" x14ac:dyDescent="0.15">
      <c r="B59" s="638"/>
      <c r="C59" s="646"/>
      <c r="D59" s="647"/>
      <c r="E59" s="647"/>
      <c r="F59" s="655"/>
      <c r="G59" s="655"/>
      <c r="H59" s="662"/>
      <c r="I59" s="662"/>
      <c r="J59" s="662"/>
      <c r="K59" s="662"/>
      <c r="L59" s="663"/>
      <c r="M59" s="663"/>
      <c r="N59" s="663"/>
      <c r="O59" s="664"/>
      <c r="P59" s="664"/>
      <c r="Q59" s="664"/>
      <c r="R59" s="664"/>
      <c r="S59" s="665"/>
      <c r="T59" s="656"/>
      <c r="U59" s="656"/>
      <c r="V59" s="656"/>
      <c r="W59" s="656"/>
      <c r="X59" s="662"/>
      <c r="Y59" s="662"/>
      <c r="Z59" s="662"/>
      <c r="AA59" s="662"/>
      <c r="AB59" s="663"/>
      <c r="AC59" s="663"/>
      <c r="AD59" s="663"/>
      <c r="AE59" s="664"/>
      <c r="AF59" s="664"/>
      <c r="AG59" s="664"/>
      <c r="AH59" s="664"/>
      <c r="AI59" s="665"/>
      <c r="AJ59" s="656"/>
      <c r="AK59" s="656"/>
      <c r="AL59" s="656"/>
      <c r="AM59" s="656"/>
      <c r="AN59" s="885" t="s">
        <v>845</v>
      </c>
      <c r="AO59" s="885"/>
      <c r="AP59" s="885" t="s">
        <v>855</v>
      </c>
      <c r="AQ59" s="885"/>
      <c r="AR59" s="885"/>
      <c r="AS59" s="885"/>
      <c r="AT59" s="656"/>
      <c r="AU59" s="656"/>
      <c r="AV59" s="656"/>
      <c r="AW59" s="656"/>
      <c r="AX59" s="656"/>
      <c r="AY59" s="656"/>
      <c r="AZ59" s="656"/>
      <c r="BA59" s="657"/>
      <c r="BB59" s="654"/>
      <c r="BC59" s="649"/>
      <c r="BD59" s="649"/>
      <c r="BE59" s="649"/>
      <c r="BF59" s="649"/>
      <c r="BG59" s="649"/>
      <c r="BH59" s="681"/>
    </row>
    <row r="60" spans="2:60" ht="20.25" customHeight="1" x14ac:dyDescent="0.15">
      <c r="B60" s="638"/>
      <c r="C60" s="646"/>
      <c r="D60" s="647"/>
      <c r="E60" s="647"/>
      <c r="F60" s="655"/>
      <c r="G60" s="655"/>
      <c r="H60" s="598" t="s">
        <v>856</v>
      </c>
      <c r="I60" s="593"/>
      <c r="J60" s="593"/>
      <c r="K60" s="593"/>
      <c r="L60" s="593"/>
      <c r="M60" s="593"/>
      <c r="N60" s="666" t="s">
        <v>857</v>
      </c>
      <c r="O60" s="901" t="s">
        <v>858</v>
      </c>
      <c r="P60" s="902"/>
      <c r="Q60" s="666"/>
      <c r="R60" s="666"/>
      <c r="S60" s="593"/>
      <c r="T60" s="593"/>
      <c r="U60" s="593"/>
      <c r="V60" s="656"/>
      <c r="W60" s="656"/>
      <c r="X60" s="598" t="s">
        <v>856</v>
      </c>
      <c r="Y60" s="593"/>
      <c r="Z60" s="593"/>
      <c r="AA60" s="593"/>
      <c r="AB60" s="593"/>
      <c r="AC60" s="593"/>
      <c r="AD60" s="666" t="s">
        <v>857</v>
      </c>
      <c r="AE60" s="903" t="str">
        <f>O60</f>
        <v>週</v>
      </c>
      <c r="AF60" s="904"/>
      <c r="AG60" s="666"/>
      <c r="AH60" s="666"/>
      <c r="AI60" s="593"/>
      <c r="AJ60" s="593"/>
      <c r="AK60" s="593"/>
      <c r="AL60" s="656"/>
      <c r="AM60" s="656"/>
      <c r="AN60" s="885" t="s">
        <v>848</v>
      </c>
      <c r="AO60" s="885"/>
      <c r="AP60" s="885" t="s">
        <v>859</v>
      </c>
      <c r="AQ60" s="885"/>
      <c r="AR60" s="885"/>
      <c r="AS60" s="885"/>
      <c r="AT60" s="656"/>
      <c r="AU60" s="656"/>
      <c r="AV60" s="656"/>
      <c r="AW60" s="656"/>
      <c r="AX60" s="656"/>
      <c r="AY60" s="656"/>
      <c r="AZ60" s="656"/>
      <c r="BA60" s="657"/>
      <c r="BB60" s="654"/>
      <c r="BC60" s="649"/>
      <c r="BD60" s="649"/>
      <c r="BE60" s="649"/>
      <c r="BF60" s="649"/>
      <c r="BG60" s="649"/>
      <c r="BH60" s="681"/>
    </row>
    <row r="61" spans="2:60" ht="20.25" customHeight="1" x14ac:dyDescent="0.15">
      <c r="B61" s="638"/>
      <c r="C61" s="646"/>
      <c r="D61" s="647"/>
      <c r="E61" s="647"/>
      <c r="F61" s="655"/>
      <c r="G61" s="655"/>
      <c r="H61" s="593" t="s">
        <v>860</v>
      </c>
      <c r="I61" s="593"/>
      <c r="J61" s="593"/>
      <c r="K61" s="593"/>
      <c r="L61" s="593"/>
      <c r="M61" s="593" t="s">
        <v>861</v>
      </c>
      <c r="N61" s="593"/>
      <c r="O61" s="593"/>
      <c r="P61" s="593"/>
      <c r="Q61" s="598"/>
      <c r="R61" s="593"/>
      <c r="S61" s="593"/>
      <c r="T61" s="593"/>
      <c r="U61" s="593"/>
      <c r="V61" s="656"/>
      <c r="W61" s="656"/>
      <c r="X61" s="593" t="s">
        <v>860</v>
      </c>
      <c r="Y61" s="593"/>
      <c r="Z61" s="593"/>
      <c r="AA61" s="593"/>
      <c r="AB61" s="593"/>
      <c r="AC61" s="593" t="s">
        <v>861</v>
      </c>
      <c r="AD61" s="593"/>
      <c r="AE61" s="593"/>
      <c r="AF61" s="593"/>
      <c r="AG61" s="598"/>
      <c r="AH61" s="593"/>
      <c r="AI61" s="593"/>
      <c r="AJ61" s="593"/>
      <c r="AK61" s="593"/>
      <c r="AL61" s="656"/>
      <c r="AM61" s="656"/>
      <c r="AN61" s="885" t="s">
        <v>849</v>
      </c>
      <c r="AO61" s="885"/>
      <c r="AP61" s="885" t="s">
        <v>862</v>
      </c>
      <c r="AQ61" s="885"/>
      <c r="AR61" s="885"/>
      <c r="AS61" s="885"/>
      <c r="AT61" s="656"/>
      <c r="AU61" s="656"/>
      <c r="AV61" s="656"/>
      <c r="AW61" s="656"/>
      <c r="AX61" s="656"/>
      <c r="AY61" s="656"/>
      <c r="AZ61" s="656"/>
      <c r="BA61" s="657"/>
      <c r="BB61" s="654"/>
      <c r="BC61" s="649"/>
      <c r="BD61" s="649"/>
      <c r="BE61" s="649"/>
      <c r="BF61" s="649"/>
      <c r="BG61" s="649"/>
      <c r="BH61" s="681"/>
    </row>
    <row r="62" spans="2:60" ht="20.25" customHeight="1" x14ac:dyDescent="0.15">
      <c r="B62" s="638"/>
      <c r="C62" s="646"/>
      <c r="D62" s="647"/>
      <c r="E62" s="647"/>
      <c r="F62" s="655"/>
      <c r="G62" s="655"/>
      <c r="H62" s="593" t="str">
        <f>IF($O$60="週","対象時間数（週平均）","対象時間数（当月合計）")</f>
        <v>対象時間数（週平均）</v>
      </c>
      <c r="I62" s="593"/>
      <c r="J62" s="593"/>
      <c r="K62" s="593"/>
      <c r="L62" s="593"/>
      <c r="M62" s="593" t="str">
        <f>IF($O$60="週","週に勤務すべき時間数","当月に勤務すべき時間数")</f>
        <v>週に勤務すべき時間数</v>
      </c>
      <c r="N62" s="593"/>
      <c r="O62" s="593"/>
      <c r="P62" s="593"/>
      <c r="Q62" s="598"/>
      <c r="R62" s="593" t="s">
        <v>863</v>
      </c>
      <c r="S62" s="593"/>
      <c r="T62" s="593"/>
      <c r="U62" s="593"/>
      <c r="V62" s="656"/>
      <c r="W62" s="656"/>
      <c r="X62" s="593" t="str">
        <f>IF(AE60="週","対象時間数（週平均）","対象時間数（当月合計）")</f>
        <v>対象時間数（週平均）</v>
      </c>
      <c r="Y62" s="593"/>
      <c r="Z62" s="593"/>
      <c r="AA62" s="593"/>
      <c r="AB62" s="593"/>
      <c r="AC62" s="593" t="str">
        <f>IF($AE$60="週","週に勤務すべき時間数","当月に勤務すべき時間数")</f>
        <v>週に勤務すべき時間数</v>
      </c>
      <c r="AD62" s="593"/>
      <c r="AE62" s="593"/>
      <c r="AF62" s="593"/>
      <c r="AG62" s="598"/>
      <c r="AH62" s="593" t="s">
        <v>863</v>
      </c>
      <c r="AI62" s="593"/>
      <c r="AJ62" s="593"/>
      <c r="AK62" s="593"/>
      <c r="AL62" s="656"/>
      <c r="AM62" s="656"/>
      <c r="AN62" s="885" t="s">
        <v>851</v>
      </c>
      <c r="AO62" s="885"/>
      <c r="AP62" s="885" t="s">
        <v>864</v>
      </c>
      <c r="AQ62" s="885"/>
      <c r="AR62" s="885"/>
      <c r="AS62" s="885"/>
      <c r="AT62" s="656"/>
      <c r="AU62" s="656"/>
      <c r="AV62" s="656"/>
      <c r="AW62" s="656"/>
      <c r="AX62" s="656"/>
      <c r="AY62" s="656"/>
      <c r="AZ62" s="656"/>
      <c r="BA62" s="657"/>
      <c r="BB62" s="654"/>
      <c r="BC62" s="649"/>
      <c r="BD62" s="649"/>
      <c r="BE62" s="649"/>
      <c r="BF62" s="649"/>
      <c r="BG62" s="649"/>
      <c r="BH62" s="681"/>
    </row>
    <row r="63" spans="2:60" ht="20.25" customHeight="1" x14ac:dyDescent="0.15">
      <c r="B63" s="638"/>
      <c r="F63" s="593"/>
      <c r="G63" s="593"/>
      <c r="H63" s="900">
        <f>IF($O$60="週",Q58,O58)</f>
        <v>0</v>
      </c>
      <c r="I63" s="900"/>
      <c r="J63" s="900"/>
      <c r="K63" s="900"/>
      <c r="L63" s="660" t="s">
        <v>865</v>
      </c>
      <c r="M63" s="885">
        <f>IF($O$60="週",$AX$12,$BB$12)</f>
        <v>40</v>
      </c>
      <c r="N63" s="885"/>
      <c r="O63" s="885"/>
      <c r="P63" s="885"/>
      <c r="Q63" s="660" t="s">
        <v>847</v>
      </c>
      <c r="R63" s="886">
        <f>ROUNDDOWN(H63/M63,1)</f>
        <v>0</v>
      </c>
      <c r="S63" s="886"/>
      <c r="T63" s="886"/>
      <c r="U63" s="886"/>
      <c r="V63" s="593"/>
      <c r="W63" s="593"/>
      <c r="X63" s="900">
        <f>IF($AE$60="週",AG58,AE58)</f>
        <v>0</v>
      </c>
      <c r="Y63" s="900"/>
      <c r="Z63" s="900"/>
      <c r="AA63" s="900"/>
      <c r="AB63" s="660" t="s">
        <v>865</v>
      </c>
      <c r="AC63" s="885">
        <f>IF($AE$60="週",$AX$12,$BB$12)</f>
        <v>40</v>
      </c>
      <c r="AD63" s="885"/>
      <c r="AE63" s="885"/>
      <c r="AF63" s="885"/>
      <c r="AG63" s="660" t="s">
        <v>847</v>
      </c>
      <c r="AH63" s="886">
        <f>ROUNDDOWN(X63/AC63,1)</f>
        <v>0</v>
      </c>
      <c r="AI63" s="886"/>
      <c r="AJ63" s="886"/>
      <c r="AK63" s="886"/>
      <c r="AL63" s="593"/>
      <c r="AM63" s="593"/>
      <c r="AN63" s="593"/>
      <c r="AO63" s="593"/>
      <c r="AP63" s="593"/>
      <c r="AQ63" s="593"/>
      <c r="AR63" s="593"/>
      <c r="AS63" s="593"/>
      <c r="AT63" s="593"/>
      <c r="AU63" s="593"/>
      <c r="AV63" s="593"/>
      <c r="AW63" s="593"/>
      <c r="AX63" s="593"/>
      <c r="AY63" s="593"/>
      <c r="AZ63" s="593"/>
      <c r="BA63" s="593"/>
      <c r="BH63" s="681"/>
    </row>
    <row r="64" spans="2:60" ht="20.25" customHeight="1" x14ac:dyDescent="0.15">
      <c r="B64" s="638"/>
      <c r="F64" s="593"/>
      <c r="G64" s="593"/>
      <c r="H64" s="593"/>
      <c r="I64" s="593"/>
      <c r="J64" s="593"/>
      <c r="K64" s="593"/>
      <c r="L64" s="593"/>
      <c r="M64" s="593"/>
      <c r="N64" s="593"/>
      <c r="O64" s="593"/>
      <c r="P64" s="593"/>
      <c r="Q64" s="598"/>
      <c r="R64" s="593" t="s">
        <v>866</v>
      </c>
      <c r="S64" s="593"/>
      <c r="T64" s="593"/>
      <c r="U64" s="593"/>
      <c r="V64" s="593"/>
      <c r="W64" s="593"/>
      <c r="X64" s="593"/>
      <c r="Y64" s="593"/>
      <c r="Z64" s="593"/>
      <c r="AA64" s="593"/>
      <c r="AB64" s="593"/>
      <c r="AC64" s="593"/>
      <c r="AD64" s="593"/>
      <c r="AE64" s="593"/>
      <c r="AF64" s="593"/>
      <c r="AG64" s="598"/>
      <c r="AH64" s="593" t="s">
        <v>866</v>
      </c>
      <c r="AI64" s="593"/>
      <c r="AJ64" s="593"/>
      <c r="AK64" s="593"/>
      <c r="AL64" s="593"/>
      <c r="AM64" s="593"/>
      <c r="AN64" s="593"/>
      <c r="AO64" s="593"/>
      <c r="AP64" s="593"/>
      <c r="AQ64" s="593"/>
      <c r="AR64" s="593"/>
      <c r="AS64" s="593"/>
      <c r="AT64" s="593"/>
      <c r="AU64" s="593"/>
      <c r="AV64" s="593"/>
      <c r="AW64" s="593"/>
      <c r="AX64" s="593"/>
      <c r="AY64" s="593"/>
      <c r="AZ64" s="593"/>
      <c r="BA64" s="593"/>
      <c r="BH64" s="681"/>
    </row>
    <row r="65" spans="2:60" ht="20.25" customHeight="1" x14ac:dyDescent="0.15">
      <c r="B65" s="638"/>
      <c r="F65" s="593"/>
      <c r="G65" s="593"/>
      <c r="H65" s="593" t="s">
        <v>867</v>
      </c>
      <c r="I65" s="593"/>
      <c r="J65" s="593"/>
      <c r="K65" s="593"/>
      <c r="L65" s="593"/>
      <c r="M65" s="593"/>
      <c r="N65" s="593"/>
      <c r="O65" s="593"/>
      <c r="P65" s="593"/>
      <c r="Q65" s="598"/>
      <c r="R65" s="593"/>
      <c r="S65" s="593"/>
      <c r="T65" s="593"/>
      <c r="U65" s="593"/>
      <c r="V65" s="593"/>
      <c r="W65" s="593"/>
      <c r="X65" s="593" t="s">
        <v>868</v>
      </c>
      <c r="Y65" s="593"/>
      <c r="Z65" s="593"/>
      <c r="AA65" s="593"/>
      <c r="AB65" s="593"/>
      <c r="AC65" s="593"/>
      <c r="AD65" s="593"/>
      <c r="AE65" s="593"/>
      <c r="AF65" s="593"/>
      <c r="AG65" s="598"/>
      <c r="AH65" s="593"/>
      <c r="AI65" s="593"/>
      <c r="AJ65" s="593"/>
      <c r="AK65" s="593"/>
      <c r="AL65" s="593"/>
      <c r="AM65" s="593"/>
      <c r="AN65" s="593"/>
      <c r="AO65" s="593"/>
      <c r="AP65" s="593"/>
      <c r="AQ65" s="593"/>
      <c r="AR65" s="593"/>
      <c r="AS65" s="593"/>
      <c r="AT65" s="593"/>
      <c r="AU65" s="593"/>
      <c r="AV65" s="593"/>
      <c r="AW65" s="593"/>
      <c r="AX65" s="593"/>
      <c r="AY65" s="593"/>
      <c r="AZ65" s="593"/>
      <c r="BA65" s="593"/>
      <c r="BH65" s="681"/>
    </row>
    <row r="66" spans="2:60" ht="20.25" customHeight="1" x14ac:dyDescent="0.15">
      <c r="B66" s="638"/>
      <c r="F66" s="593"/>
      <c r="G66" s="593"/>
      <c r="H66" s="593" t="s">
        <v>838</v>
      </c>
      <c r="I66" s="593"/>
      <c r="J66" s="593"/>
      <c r="K66" s="593"/>
      <c r="L66" s="593"/>
      <c r="M66" s="593"/>
      <c r="N66" s="593"/>
      <c r="O66" s="593"/>
      <c r="P66" s="593"/>
      <c r="Q66" s="598"/>
      <c r="R66" s="883"/>
      <c r="S66" s="883"/>
      <c r="T66" s="883"/>
      <c r="U66" s="883"/>
      <c r="V66" s="593"/>
      <c r="W66" s="593"/>
      <c r="X66" s="593" t="s">
        <v>838</v>
      </c>
      <c r="Y66" s="593"/>
      <c r="Z66" s="593"/>
      <c r="AA66" s="593"/>
      <c r="AB66" s="593"/>
      <c r="AC66" s="593"/>
      <c r="AD66" s="593"/>
      <c r="AE66" s="593"/>
      <c r="AF66" s="593"/>
      <c r="AG66" s="598"/>
      <c r="AH66" s="883"/>
      <c r="AI66" s="883"/>
      <c r="AJ66" s="883"/>
      <c r="AK66" s="883"/>
      <c r="AL66" s="593"/>
      <c r="AM66" s="593"/>
      <c r="AN66" s="593"/>
      <c r="AO66" s="593"/>
      <c r="AP66" s="593"/>
      <c r="AQ66" s="593"/>
      <c r="AR66" s="593"/>
      <c r="AS66" s="593"/>
      <c r="AT66" s="593"/>
      <c r="AU66" s="593"/>
      <c r="AV66" s="593"/>
      <c r="AW66" s="593"/>
      <c r="AX66" s="593"/>
      <c r="AY66" s="593"/>
      <c r="AZ66" s="593"/>
      <c r="BA66" s="593"/>
      <c r="BH66" s="681"/>
    </row>
    <row r="67" spans="2:60" ht="20.25" customHeight="1" x14ac:dyDescent="0.15">
      <c r="B67" s="638"/>
      <c r="F67" s="593"/>
      <c r="G67" s="593"/>
      <c r="H67" s="593" t="s">
        <v>869</v>
      </c>
      <c r="I67" s="593"/>
      <c r="J67" s="593"/>
      <c r="K67" s="593"/>
      <c r="L67" s="593"/>
      <c r="M67" s="593" t="s">
        <v>870</v>
      </c>
      <c r="N67" s="593"/>
      <c r="O67" s="593"/>
      <c r="P67" s="593"/>
      <c r="Q67" s="593"/>
      <c r="R67" s="884" t="s">
        <v>844</v>
      </c>
      <c r="S67" s="884"/>
      <c r="T67" s="884"/>
      <c r="U67" s="884"/>
      <c r="V67" s="593"/>
      <c r="W67" s="593"/>
      <c r="X67" s="593" t="s">
        <v>869</v>
      </c>
      <c r="Y67" s="593"/>
      <c r="Z67" s="593"/>
      <c r="AA67" s="593"/>
      <c r="AB67" s="593"/>
      <c r="AC67" s="593" t="s">
        <v>870</v>
      </c>
      <c r="AD67" s="593"/>
      <c r="AE67" s="593"/>
      <c r="AF67" s="593"/>
      <c r="AG67" s="593"/>
      <c r="AH67" s="884" t="s">
        <v>844</v>
      </c>
      <c r="AI67" s="884"/>
      <c r="AJ67" s="884"/>
      <c r="AK67" s="884"/>
      <c r="AL67" s="593"/>
      <c r="AM67" s="593"/>
      <c r="AN67" s="593"/>
      <c r="AO67" s="593"/>
      <c r="AP67" s="593"/>
      <c r="AQ67" s="593"/>
      <c r="AR67" s="593"/>
      <c r="AS67" s="593"/>
      <c r="AT67" s="593"/>
      <c r="AU67" s="593"/>
      <c r="AV67" s="593"/>
      <c r="AW67" s="593"/>
      <c r="AX67" s="593"/>
      <c r="AY67" s="593"/>
      <c r="AZ67" s="593"/>
      <c r="BA67" s="593"/>
      <c r="BH67" s="681"/>
    </row>
    <row r="68" spans="2:60" ht="20.25" customHeight="1" x14ac:dyDescent="0.15">
      <c r="B68" s="638"/>
      <c r="F68" s="593"/>
      <c r="G68" s="593"/>
      <c r="H68" s="885">
        <f>T58</f>
        <v>0</v>
      </c>
      <c r="I68" s="885"/>
      <c r="J68" s="885"/>
      <c r="K68" s="885"/>
      <c r="L68" s="660" t="s">
        <v>846</v>
      </c>
      <c r="M68" s="886">
        <f>R63</f>
        <v>0</v>
      </c>
      <c r="N68" s="886"/>
      <c r="O68" s="886"/>
      <c r="P68" s="886"/>
      <c r="Q68" s="660" t="s">
        <v>847</v>
      </c>
      <c r="R68" s="887">
        <f>ROUNDDOWN(H68+M68,1)</f>
        <v>0</v>
      </c>
      <c r="S68" s="887"/>
      <c r="T68" s="887"/>
      <c r="U68" s="887"/>
      <c r="V68" s="664"/>
      <c r="W68" s="664"/>
      <c r="X68" s="888">
        <f>AJ58</f>
        <v>0</v>
      </c>
      <c r="Y68" s="888"/>
      <c r="Z68" s="888"/>
      <c r="AA68" s="888"/>
      <c r="AB68" s="665" t="s">
        <v>846</v>
      </c>
      <c r="AC68" s="889">
        <f>AH63</f>
        <v>0</v>
      </c>
      <c r="AD68" s="889"/>
      <c r="AE68" s="889"/>
      <c r="AF68" s="889"/>
      <c r="AG68" s="665" t="s">
        <v>847</v>
      </c>
      <c r="AH68" s="887">
        <f>ROUNDDOWN(X68+AC68,1)</f>
        <v>0</v>
      </c>
      <c r="AI68" s="887"/>
      <c r="AJ68" s="887"/>
      <c r="AK68" s="887"/>
      <c r="AL68" s="593"/>
      <c r="AM68" s="593"/>
      <c r="AN68" s="593"/>
      <c r="AO68" s="593"/>
      <c r="AP68" s="593"/>
      <c r="AQ68" s="593"/>
      <c r="AR68" s="593"/>
      <c r="AS68" s="593"/>
      <c r="AT68" s="593"/>
      <c r="AU68" s="593"/>
      <c r="AV68" s="593"/>
      <c r="AW68" s="593"/>
      <c r="AX68" s="593"/>
      <c r="AY68" s="593"/>
      <c r="AZ68" s="593"/>
      <c r="BA68" s="593"/>
      <c r="BH68" s="681"/>
    </row>
    <row r="69" spans="2:60" ht="20.25" customHeight="1" x14ac:dyDescent="0.15">
      <c r="B69" s="682"/>
      <c r="C69" s="683"/>
      <c r="D69" s="683"/>
      <c r="E69" s="683"/>
      <c r="F69" s="683"/>
      <c r="G69" s="683"/>
      <c r="H69" s="683"/>
      <c r="I69" s="683"/>
      <c r="J69" s="683"/>
      <c r="K69" s="683"/>
      <c r="L69" s="683"/>
      <c r="M69" s="683"/>
      <c r="N69" s="683"/>
      <c r="O69" s="683"/>
      <c r="P69" s="683"/>
      <c r="Q69" s="683"/>
      <c r="R69" s="683"/>
      <c r="S69" s="683"/>
      <c r="T69" s="683"/>
      <c r="U69" s="683"/>
      <c r="V69" s="683"/>
      <c r="W69" s="683"/>
      <c r="X69" s="683"/>
      <c r="Y69" s="683"/>
      <c r="Z69" s="683"/>
      <c r="AA69" s="683"/>
      <c r="AB69" s="683"/>
      <c r="AC69" s="683"/>
      <c r="AD69" s="683"/>
      <c r="AE69" s="683"/>
      <c r="AF69" s="683"/>
      <c r="AG69" s="683"/>
      <c r="AH69" s="683"/>
      <c r="AI69" s="683"/>
      <c r="AJ69" s="683"/>
      <c r="AK69" s="683"/>
      <c r="AL69" s="683"/>
      <c r="AM69" s="683"/>
      <c r="AN69" s="683"/>
      <c r="AO69" s="683"/>
      <c r="AP69" s="683"/>
      <c r="AQ69" s="683"/>
      <c r="AR69" s="683"/>
      <c r="AS69" s="683"/>
      <c r="AT69" s="683"/>
      <c r="AU69" s="683"/>
      <c r="AV69" s="683"/>
      <c r="AW69" s="683"/>
      <c r="AX69" s="683"/>
      <c r="AY69" s="683"/>
      <c r="AZ69" s="683"/>
      <c r="BA69" s="683"/>
      <c r="BB69" s="683"/>
      <c r="BC69" s="683"/>
      <c r="BD69" s="683"/>
      <c r="BE69" s="683"/>
      <c r="BF69" s="683"/>
      <c r="BG69" s="683"/>
      <c r="BH69" s="684"/>
    </row>
    <row r="70" spans="2:60" ht="11.45" customHeight="1" x14ac:dyDescent="0.15"/>
    <row r="71" spans="2:60" ht="20.25" customHeight="1" x14ac:dyDescent="0.15"/>
    <row r="72" spans="2:60" ht="20.25" customHeight="1" x14ac:dyDescent="0.15"/>
    <row r="73" spans="2:60" ht="20.25" customHeight="1" x14ac:dyDescent="0.15"/>
    <row r="74" spans="2:60" ht="20.25" customHeight="1" x14ac:dyDescent="0.15"/>
    <row r="75" spans="2:60" ht="20.25" customHeight="1" x14ac:dyDescent="0.15"/>
    <row r="76" spans="2:60" ht="20.25" customHeight="1" x14ac:dyDescent="0.15"/>
    <row r="77" spans="2:60" ht="20.25" customHeight="1" x14ac:dyDescent="0.15"/>
    <row r="78" spans="2:60" ht="20.25" customHeight="1" x14ac:dyDescent="0.15"/>
    <row r="79" spans="2:60" ht="20.25" customHeight="1" x14ac:dyDescent="0.15"/>
    <row r="80" spans="2:6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115" spans="4:56" x14ac:dyDescent="0.15">
      <c r="D115" s="600"/>
      <c r="E115" s="600"/>
      <c r="F115" s="600"/>
      <c r="G115" s="600"/>
      <c r="H115" s="667"/>
      <c r="I115" s="667"/>
      <c r="J115" s="667"/>
      <c r="K115" s="667"/>
      <c r="L115" s="667"/>
      <c r="M115" s="667"/>
      <c r="N115" s="667"/>
      <c r="O115" s="667"/>
      <c r="P115" s="667"/>
      <c r="Q115" s="667"/>
      <c r="R115" s="667"/>
      <c r="S115" s="667"/>
      <c r="T115" s="667"/>
      <c r="U115" s="667"/>
      <c r="V115" s="667"/>
      <c r="W115" s="667"/>
      <c r="X115" s="667"/>
      <c r="Y115" s="667"/>
      <c r="Z115" s="667"/>
      <c r="AA115" s="667"/>
      <c r="AB115" s="667"/>
      <c r="AC115" s="667"/>
      <c r="AD115" s="667"/>
      <c r="AE115" s="667"/>
      <c r="AF115" s="667"/>
      <c r="AG115" s="667"/>
      <c r="AH115" s="667"/>
      <c r="AI115" s="667"/>
      <c r="AJ115" s="667"/>
      <c r="AK115" s="667"/>
      <c r="AL115" s="667"/>
      <c r="AM115" s="667"/>
      <c r="AN115" s="667"/>
      <c r="AO115" s="667"/>
      <c r="AP115" s="667"/>
      <c r="AQ115" s="667"/>
      <c r="AR115" s="667"/>
      <c r="AS115" s="667"/>
      <c r="AT115" s="667"/>
      <c r="AU115" s="667"/>
      <c r="AV115" s="667"/>
      <c r="AW115" s="667"/>
      <c r="AX115" s="667"/>
      <c r="AY115" s="667"/>
      <c r="AZ115" s="667"/>
      <c r="BA115" s="667"/>
      <c r="BB115" s="667"/>
      <c r="BC115" s="667"/>
      <c r="BD115" s="667"/>
    </row>
    <row r="116" spans="4:56" x14ac:dyDescent="0.15">
      <c r="D116" s="600"/>
      <c r="E116" s="600"/>
      <c r="F116" s="600"/>
      <c r="G116" s="600"/>
      <c r="H116" s="667"/>
      <c r="I116" s="667"/>
      <c r="J116" s="667"/>
      <c r="K116" s="667"/>
      <c r="L116" s="667"/>
      <c r="M116" s="667"/>
      <c r="N116" s="667"/>
      <c r="O116" s="667"/>
      <c r="P116" s="667"/>
      <c r="Q116" s="667"/>
      <c r="R116" s="667"/>
      <c r="S116" s="667"/>
      <c r="T116" s="667"/>
      <c r="U116" s="667"/>
      <c r="V116" s="667"/>
      <c r="W116" s="667"/>
      <c r="X116" s="667"/>
      <c r="Y116" s="667"/>
      <c r="Z116" s="667"/>
      <c r="AA116" s="667"/>
      <c r="AB116" s="667"/>
      <c r="AC116" s="667"/>
      <c r="AD116" s="667"/>
      <c r="AE116" s="667"/>
      <c r="AF116" s="667"/>
      <c r="AG116" s="667"/>
      <c r="AH116" s="667"/>
      <c r="AI116" s="667"/>
      <c r="AJ116" s="667"/>
      <c r="AK116" s="667"/>
      <c r="AL116" s="667"/>
      <c r="AM116" s="667"/>
      <c r="AN116" s="667"/>
      <c r="AO116" s="667"/>
      <c r="AP116" s="667"/>
      <c r="AQ116" s="667"/>
      <c r="AR116" s="667"/>
      <c r="AS116" s="667"/>
      <c r="AT116" s="667"/>
      <c r="AU116" s="667"/>
      <c r="AV116" s="667"/>
      <c r="AW116" s="667"/>
      <c r="AX116" s="667"/>
      <c r="AY116" s="667"/>
      <c r="AZ116" s="667"/>
      <c r="BA116" s="667"/>
      <c r="BB116" s="667"/>
      <c r="BC116" s="667"/>
      <c r="BD116" s="667"/>
    </row>
    <row r="117" spans="4:56" x14ac:dyDescent="0.15">
      <c r="D117" s="668"/>
      <c r="E117" s="668"/>
      <c r="F117" s="668"/>
      <c r="G117" s="668"/>
      <c r="H117" s="600"/>
      <c r="I117" s="600"/>
    </row>
    <row r="118" spans="4:56" x14ac:dyDescent="0.15">
      <c r="D118" s="668"/>
      <c r="E118" s="668"/>
      <c r="F118" s="668"/>
      <c r="G118" s="668"/>
      <c r="H118" s="600"/>
      <c r="I118" s="600"/>
    </row>
    <row r="119" spans="4:56" x14ac:dyDescent="0.15">
      <c r="D119" s="600"/>
      <c r="E119" s="600"/>
      <c r="F119" s="600"/>
      <c r="G119" s="600"/>
    </row>
    <row r="120" spans="4:56" x14ac:dyDescent="0.15">
      <c r="D120" s="600"/>
      <c r="E120" s="600"/>
      <c r="F120" s="600"/>
      <c r="G120" s="600"/>
    </row>
    <row r="121" spans="4:56" x14ac:dyDescent="0.15">
      <c r="D121" s="600"/>
      <c r="E121" s="600"/>
      <c r="F121" s="600"/>
      <c r="G121" s="600"/>
    </row>
    <row r="122" spans="4:56" x14ac:dyDescent="0.15">
      <c r="D122" s="600"/>
      <c r="E122" s="600"/>
      <c r="F122" s="600"/>
      <c r="G122" s="600"/>
    </row>
  </sheetData>
  <sheetProtection insertRows="0" deleteRows="0"/>
  <mergeCells count="265">
    <mergeCell ref="AQ7:BF7"/>
    <mergeCell ref="Z8:AA8"/>
    <mergeCell ref="AC8:AD8"/>
    <mergeCell ref="AG8:AH8"/>
    <mergeCell ref="AQ8:BF8"/>
    <mergeCell ref="BB9:BE9"/>
    <mergeCell ref="BB10:BE10"/>
    <mergeCell ref="AX12:AY12"/>
    <mergeCell ref="BB12:BC12"/>
    <mergeCell ref="BB14:BC14"/>
    <mergeCell ref="BB16:BC16"/>
    <mergeCell ref="C18:C22"/>
    <mergeCell ref="D18:E22"/>
    <mergeCell ref="F18:G22"/>
    <mergeCell ref="H18:K22"/>
    <mergeCell ref="L18:P22"/>
    <mergeCell ref="T18:AX18"/>
    <mergeCell ref="AY18:AZ22"/>
    <mergeCell ref="BA18:BB22"/>
    <mergeCell ref="BC18:BG22"/>
    <mergeCell ref="T19:Z19"/>
    <mergeCell ref="AA19:AG19"/>
    <mergeCell ref="AH19:AN19"/>
    <mergeCell ref="AO19:AU19"/>
    <mergeCell ref="AV19:AX19"/>
    <mergeCell ref="BA23:BB23"/>
    <mergeCell ref="BC23:BG24"/>
    <mergeCell ref="AY24:AZ24"/>
    <mergeCell ref="BA24:BB24"/>
    <mergeCell ref="C25:C26"/>
    <mergeCell ref="D25:E26"/>
    <mergeCell ref="F25:G26"/>
    <mergeCell ref="H25:K26"/>
    <mergeCell ref="L25:P26"/>
    <mergeCell ref="AY25:AZ25"/>
    <mergeCell ref="C23:C24"/>
    <mergeCell ref="D23:E24"/>
    <mergeCell ref="F23:G24"/>
    <mergeCell ref="H23:K24"/>
    <mergeCell ref="L23:P24"/>
    <mergeCell ref="AY23:AZ23"/>
    <mergeCell ref="BA25:BB25"/>
    <mergeCell ref="BC25:BG26"/>
    <mergeCell ref="AY26:AZ26"/>
    <mergeCell ref="BA26:BB26"/>
    <mergeCell ref="C27:C28"/>
    <mergeCell ref="D27:E28"/>
    <mergeCell ref="F27:G28"/>
    <mergeCell ref="H27:K28"/>
    <mergeCell ref="L27:P28"/>
    <mergeCell ref="AY27:AZ27"/>
    <mergeCell ref="BA27:BB27"/>
    <mergeCell ref="BC27:BG28"/>
    <mergeCell ref="AY28:AZ28"/>
    <mergeCell ref="BA28:BB28"/>
    <mergeCell ref="C29:C30"/>
    <mergeCell ref="D29:E30"/>
    <mergeCell ref="F29:G30"/>
    <mergeCell ref="H29:K30"/>
    <mergeCell ref="L29:P30"/>
    <mergeCell ref="AY29:AZ29"/>
    <mergeCell ref="BA29:BB29"/>
    <mergeCell ref="BC29:BG30"/>
    <mergeCell ref="AY30:AZ30"/>
    <mergeCell ref="BA30:BB30"/>
    <mergeCell ref="C31:C32"/>
    <mergeCell ref="D31:E32"/>
    <mergeCell ref="F31:G32"/>
    <mergeCell ref="H31:K32"/>
    <mergeCell ref="L31:P32"/>
    <mergeCell ref="AY31:AZ31"/>
    <mergeCell ref="BA31:BB31"/>
    <mergeCell ref="BC31:BG32"/>
    <mergeCell ref="AY32:AZ32"/>
    <mergeCell ref="BA32:BB32"/>
    <mergeCell ref="C33:C34"/>
    <mergeCell ref="D33:E34"/>
    <mergeCell ref="F33:G34"/>
    <mergeCell ref="H33:K34"/>
    <mergeCell ref="L33:P34"/>
    <mergeCell ref="AY33:AZ33"/>
    <mergeCell ref="BA33:BB33"/>
    <mergeCell ref="BC33:BG34"/>
    <mergeCell ref="AY34:AZ34"/>
    <mergeCell ref="BA34:BB34"/>
    <mergeCell ref="C35:C36"/>
    <mergeCell ref="D35:E36"/>
    <mergeCell ref="F35:G36"/>
    <mergeCell ref="H35:K36"/>
    <mergeCell ref="L35:P36"/>
    <mergeCell ref="AY35:AZ35"/>
    <mergeCell ref="BA35:BB35"/>
    <mergeCell ref="BC35:BG36"/>
    <mergeCell ref="AY36:AZ36"/>
    <mergeCell ref="BA36:BB36"/>
    <mergeCell ref="C37:C38"/>
    <mergeCell ref="D37:E38"/>
    <mergeCell ref="F37:G38"/>
    <mergeCell ref="H37:K38"/>
    <mergeCell ref="L37:P38"/>
    <mergeCell ref="AY37:AZ37"/>
    <mergeCell ref="BA37:BB37"/>
    <mergeCell ref="BC37:BG38"/>
    <mergeCell ref="AY38:AZ38"/>
    <mergeCell ref="BA38:BB38"/>
    <mergeCell ref="C39:C40"/>
    <mergeCell ref="D39:E40"/>
    <mergeCell ref="F39:G40"/>
    <mergeCell ref="H39:K40"/>
    <mergeCell ref="L39:P40"/>
    <mergeCell ref="AY39:AZ39"/>
    <mergeCell ref="BA39:BB39"/>
    <mergeCell ref="BC39:BG40"/>
    <mergeCell ref="AY40:AZ40"/>
    <mergeCell ref="BA40:BB40"/>
    <mergeCell ref="C41:C42"/>
    <mergeCell ref="D41:E42"/>
    <mergeCell ref="F41:G42"/>
    <mergeCell ref="H41:K42"/>
    <mergeCell ref="L41:P42"/>
    <mergeCell ref="AY41:AZ41"/>
    <mergeCell ref="BA41:BB41"/>
    <mergeCell ref="BC41:BG42"/>
    <mergeCell ref="AY42:AZ42"/>
    <mergeCell ref="BA42:BB42"/>
    <mergeCell ref="C43:C44"/>
    <mergeCell ref="D43:E44"/>
    <mergeCell ref="F43:G44"/>
    <mergeCell ref="H43:K44"/>
    <mergeCell ref="L43:P44"/>
    <mergeCell ref="AY43:AZ43"/>
    <mergeCell ref="BA43:BB43"/>
    <mergeCell ref="BC43:BG44"/>
    <mergeCell ref="AY44:AZ44"/>
    <mergeCell ref="BA44:BB44"/>
    <mergeCell ref="C45:C46"/>
    <mergeCell ref="D45:E46"/>
    <mergeCell ref="F45:G46"/>
    <mergeCell ref="H45:K46"/>
    <mergeCell ref="L45:P46"/>
    <mergeCell ref="AY45:AZ45"/>
    <mergeCell ref="C47:C48"/>
    <mergeCell ref="D47:E48"/>
    <mergeCell ref="F47:G48"/>
    <mergeCell ref="H47:K48"/>
    <mergeCell ref="L47:P48"/>
    <mergeCell ref="AY47:AZ47"/>
    <mergeCell ref="BA45:BB45"/>
    <mergeCell ref="BC45:BG46"/>
    <mergeCell ref="AY46:AZ46"/>
    <mergeCell ref="BA46:BB46"/>
    <mergeCell ref="BA47:BB47"/>
    <mergeCell ref="BC47:BG48"/>
    <mergeCell ref="AY48:AZ48"/>
    <mergeCell ref="BA48:BB48"/>
    <mergeCell ref="BC51:BF51"/>
    <mergeCell ref="Z52:AC52"/>
    <mergeCell ref="AE52:AH52"/>
    <mergeCell ref="BC52:BF52"/>
    <mergeCell ref="J53:K53"/>
    <mergeCell ref="L53:M53"/>
    <mergeCell ref="O53:P53"/>
    <mergeCell ref="Q53:R53"/>
    <mergeCell ref="Z53:AA53"/>
    <mergeCell ref="AB53:AC53"/>
    <mergeCell ref="AE53:AF53"/>
    <mergeCell ref="AG53:AH53"/>
    <mergeCell ref="AX53:BA53"/>
    <mergeCell ref="BC53:BF53"/>
    <mergeCell ref="J56:K56"/>
    <mergeCell ref="L56:M56"/>
    <mergeCell ref="O56:P56"/>
    <mergeCell ref="Q56:R56"/>
    <mergeCell ref="T56:U56"/>
    <mergeCell ref="X56:Y56"/>
    <mergeCell ref="H52:I53"/>
    <mergeCell ref="J52:M52"/>
    <mergeCell ref="O52:R52"/>
    <mergeCell ref="X52:Y53"/>
    <mergeCell ref="AX54:BA54"/>
    <mergeCell ref="H55:I55"/>
    <mergeCell ref="J55:K55"/>
    <mergeCell ref="L55:M55"/>
    <mergeCell ref="O55:P55"/>
    <mergeCell ref="Q55:R55"/>
    <mergeCell ref="T55:U55"/>
    <mergeCell ref="X55:Y55"/>
    <mergeCell ref="Z55:AA55"/>
    <mergeCell ref="AB55:AC55"/>
    <mergeCell ref="AB54:AC54"/>
    <mergeCell ref="AE54:AF54"/>
    <mergeCell ref="AG54:AH54"/>
    <mergeCell ref="AJ54:AK54"/>
    <mergeCell ref="AN54:AQ54"/>
    <mergeCell ref="AS54:AV54"/>
    <mergeCell ref="H54:I54"/>
    <mergeCell ref="J54:K54"/>
    <mergeCell ref="L54:M54"/>
    <mergeCell ref="O54:P54"/>
    <mergeCell ref="Q54:R54"/>
    <mergeCell ref="T54:U54"/>
    <mergeCell ref="X54:Y54"/>
    <mergeCell ref="Z54:AA54"/>
    <mergeCell ref="AN58:AO58"/>
    <mergeCell ref="AP58:AS58"/>
    <mergeCell ref="AN59:AO59"/>
    <mergeCell ref="AP59:AS59"/>
    <mergeCell ref="AJ57:AK57"/>
    <mergeCell ref="H58:I58"/>
    <mergeCell ref="J58:K58"/>
    <mergeCell ref="L58:M58"/>
    <mergeCell ref="O58:P58"/>
    <mergeCell ref="Q58:R58"/>
    <mergeCell ref="T58:U58"/>
    <mergeCell ref="X58:Y58"/>
    <mergeCell ref="Z58:AA58"/>
    <mergeCell ref="AB58:AC58"/>
    <mergeCell ref="T57:U57"/>
    <mergeCell ref="X57:Y57"/>
    <mergeCell ref="Z57:AA57"/>
    <mergeCell ref="AB57:AC57"/>
    <mergeCell ref="AE57:AF57"/>
    <mergeCell ref="AG57:AH57"/>
    <mergeCell ref="H57:I57"/>
    <mergeCell ref="J57:K57"/>
    <mergeCell ref="L57:M57"/>
    <mergeCell ref="O57:P57"/>
    <mergeCell ref="AN62:AO62"/>
    <mergeCell ref="AP62:AS62"/>
    <mergeCell ref="H63:K63"/>
    <mergeCell ref="M63:P63"/>
    <mergeCell ref="R63:U63"/>
    <mergeCell ref="X63:AA63"/>
    <mergeCell ref="AC63:AF63"/>
    <mergeCell ref="AH63:AK63"/>
    <mergeCell ref="O60:P60"/>
    <mergeCell ref="AE60:AF60"/>
    <mergeCell ref="AN60:AO60"/>
    <mergeCell ref="AP60:AS60"/>
    <mergeCell ref="AN61:AO61"/>
    <mergeCell ref="AP61:AS61"/>
    <mergeCell ref="A35:A38"/>
    <mergeCell ref="R66:U66"/>
    <mergeCell ref="AH66:AK66"/>
    <mergeCell ref="R67:U67"/>
    <mergeCell ref="AH67:AK67"/>
    <mergeCell ref="H68:K68"/>
    <mergeCell ref="M68:P68"/>
    <mergeCell ref="R68:U68"/>
    <mergeCell ref="X68:AA68"/>
    <mergeCell ref="AC68:AF68"/>
    <mergeCell ref="AH68:AK68"/>
    <mergeCell ref="AE58:AF58"/>
    <mergeCell ref="AG58:AH58"/>
    <mergeCell ref="AJ58:AK58"/>
    <mergeCell ref="Z56:AA56"/>
    <mergeCell ref="AB56:AC56"/>
    <mergeCell ref="AE56:AF56"/>
    <mergeCell ref="AG56:AH56"/>
    <mergeCell ref="AJ56:AK56"/>
    <mergeCell ref="Q57:R57"/>
    <mergeCell ref="AE55:AF55"/>
    <mergeCell ref="AG55:AH55"/>
    <mergeCell ref="AJ55:AK55"/>
    <mergeCell ref="H56:I56"/>
  </mergeCells>
  <phoneticPr fontId="5"/>
  <conditionalFormatting sqref="T62:W62 AL62:AX62">
    <cfRule type="expression" dxfId="34" priority="208">
      <formula>OR(#REF!=$C49,#REF!=$C49)</formula>
    </cfRule>
  </conditionalFormatting>
  <conditionalFormatting sqref="W52 T52:U52 T61:W61 AL61:AX61 AL52:AX52">
    <cfRule type="expression" dxfId="33" priority="209">
      <formula>OR(#REF!=$C50,#REF!=$C50)</formula>
    </cfRule>
  </conditionalFormatting>
  <conditionalFormatting sqref="AJ62:AK62">
    <cfRule type="expression" dxfId="32" priority="206">
      <formula>OR(#REF!=$C49,#REF!=$C49)</formula>
    </cfRule>
  </conditionalFormatting>
  <conditionalFormatting sqref="AJ52:AK52 AJ61:AK61">
    <cfRule type="expression" dxfId="31" priority="207">
      <formula>OR(#REF!=$C50,#REF!=$C50)</formula>
    </cfRule>
  </conditionalFormatting>
  <conditionalFormatting sqref="AY24:BB24">
    <cfRule type="expression" dxfId="30" priority="205">
      <formula>INDIRECT(ADDRESS(ROW(),COLUMN()))=TRUNC(INDIRECT(ADDRESS(ROW(),COLUMN())))</formula>
    </cfRule>
  </conditionalFormatting>
  <conditionalFormatting sqref="AY26:BB26">
    <cfRule type="expression" dxfId="29" priority="204">
      <formula>INDIRECT(ADDRESS(ROW(),COLUMN()))=TRUNC(INDIRECT(ADDRESS(ROW(),COLUMN())))</formula>
    </cfRule>
  </conditionalFormatting>
  <conditionalFormatting sqref="AY28:BB28">
    <cfRule type="expression" dxfId="28" priority="203">
      <formula>INDIRECT(ADDRESS(ROW(),COLUMN()))=TRUNC(INDIRECT(ADDRESS(ROW(),COLUMN())))</formula>
    </cfRule>
  </conditionalFormatting>
  <conditionalFormatting sqref="AY30:BB30">
    <cfRule type="expression" dxfId="27" priority="202">
      <formula>INDIRECT(ADDRESS(ROW(),COLUMN()))=TRUNC(INDIRECT(ADDRESS(ROW(),COLUMN())))</formula>
    </cfRule>
  </conditionalFormatting>
  <conditionalFormatting sqref="AY32:BB32">
    <cfRule type="expression" dxfId="26" priority="201">
      <formula>INDIRECT(ADDRESS(ROW(),COLUMN()))=TRUNC(INDIRECT(ADDRESS(ROW(),COLUMN())))</formula>
    </cfRule>
  </conditionalFormatting>
  <conditionalFormatting sqref="AY34:BB34">
    <cfRule type="expression" dxfId="25" priority="200">
      <formula>INDIRECT(ADDRESS(ROW(),COLUMN()))=TRUNC(INDIRECT(ADDRESS(ROW(),COLUMN())))</formula>
    </cfRule>
  </conditionalFormatting>
  <conditionalFormatting sqref="AY36:BB36">
    <cfRule type="expression" dxfId="24" priority="199">
      <formula>INDIRECT(ADDRESS(ROW(),COLUMN()))=TRUNC(INDIRECT(ADDRESS(ROW(),COLUMN())))</formula>
    </cfRule>
  </conditionalFormatting>
  <conditionalFormatting sqref="AY38:BB38">
    <cfRule type="expression" dxfId="23" priority="198">
      <formula>INDIRECT(ADDRESS(ROW(),COLUMN()))=TRUNC(INDIRECT(ADDRESS(ROW(),COLUMN())))</formula>
    </cfRule>
  </conditionalFormatting>
  <conditionalFormatting sqref="AY40:BB40">
    <cfRule type="expression" dxfId="22" priority="197">
      <formula>INDIRECT(ADDRESS(ROW(),COLUMN()))=TRUNC(INDIRECT(ADDRESS(ROW(),COLUMN())))</formula>
    </cfRule>
  </conditionalFormatting>
  <conditionalFormatting sqref="AY42:BB42">
    <cfRule type="expression" dxfId="21" priority="196">
      <formula>INDIRECT(ADDRESS(ROW(),COLUMN()))=TRUNC(INDIRECT(ADDRESS(ROW(),COLUMN())))</formula>
    </cfRule>
  </conditionalFormatting>
  <conditionalFormatting sqref="AY44:BB44">
    <cfRule type="expression" dxfId="20" priority="195">
      <formula>INDIRECT(ADDRESS(ROW(),COLUMN()))=TRUNC(INDIRECT(ADDRESS(ROW(),COLUMN())))</formula>
    </cfRule>
  </conditionalFormatting>
  <conditionalFormatting sqref="AY46:BB46">
    <cfRule type="expression" dxfId="19" priority="194">
      <formula>INDIRECT(ADDRESS(ROW(),COLUMN()))=TRUNC(INDIRECT(ADDRESS(ROW(),COLUMN())))</formula>
    </cfRule>
  </conditionalFormatting>
  <conditionalFormatting sqref="Z58:AK58 AD54:AK57">
    <cfRule type="expression" dxfId="18" priority="175">
      <formula>INDIRECT(ADDRESS(ROW(),COLUMN()))=TRUNC(INDIRECT(ADDRESS(ROW(),COLUMN())))</formula>
    </cfRule>
  </conditionalFormatting>
  <conditionalFormatting sqref="J54:U58">
    <cfRule type="expression" dxfId="17" priority="176">
      <formula>INDIRECT(ADDRESS(ROW(),COLUMN()))=TRUNC(INDIRECT(ADDRESS(ROW(),COLUMN())))</formula>
    </cfRule>
  </conditionalFormatting>
  <conditionalFormatting sqref="H63:K63">
    <cfRule type="expression" dxfId="16" priority="174">
      <formula>INDIRECT(ADDRESS(ROW(),COLUMN()))=TRUNC(INDIRECT(ADDRESS(ROW(),COLUMN())))</formula>
    </cfRule>
  </conditionalFormatting>
  <conditionalFormatting sqref="X63:AA63">
    <cfRule type="expression" dxfId="15" priority="173">
      <formula>INDIRECT(ADDRESS(ROW(),COLUMN()))=TRUNC(INDIRECT(ADDRESS(ROW(),COLUMN())))</formula>
    </cfRule>
  </conditionalFormatting>
  <conditionalFormatting sqref="Z54:AC57">
    <cfRule type="expression" dxfId="14" priority="172">
      <formula>INDIRECT(ADDRESS(ROW(),COLUMN()))=TRUNC(INDIRECT(ADDRESS(ROW(),COLUMN())))</formula>
    </cfRule>
  </conditionalFormatting>
  <conditionalFormatting sqref="T24:AX24">
    <cfRule type="expression" dxfId="13" priority="170">
      <formula>INDIRECT(ADDRESS(ROW(),COLUMN()))=TRUNC(INDIRECT(ADDRESS(ROW(),COLUMN())))</formula>
    </cfRule>
  </conditionalFormatting>
  <conditionalFormatting sqref="T26:AX26">
    <cfRule type="expression" dxfId="12" priority="171">
      <formula>INDIRECT(ADDRESS(ROW(),COLUMN()))=TRUNC(INDIRECT(ADDRESS(ROW(),COLUMN())))</formula>
    </cfRule>
  </conditionalFormatting>
  <conditionalFormatting sqref="T28:AX28">
    <cfRule type="expression" dxfId="11" priority="169">
      <formula>INDIRECT(ADDRESS(ROW(),COLUMN()))=TRUNC(INDIRECT(ADDRESS(ROW(),COLUMN())))</formula>
    </cfRule>
  </conditionalFormatting>
  <conditionalFormatting sqref="T30:AX30">
    <cfRule type="expression" dxfId="10" priority="168">
      <formula>INDIRECT(ADDRESS(ROW(),COLUMN()))=TRUNC(INDIRECT(ADDRESS(ROW(),COLUMN())))</formula>
    </cfRule>
  </conditionalFormatting>
  <conditionalFormatting sqref="T32:AX32">
    <cfRule type="expression" dxfId="9" priority="167">
      <formula>INDIRECT(ADDRESS(ROW(),COLUMN()))=TRUNC(INDIRECT(ADDRESS(ROW(),COLUMN())))</formula>
    </cfRule>
  </conditionalFormatting>
  <conditionalFormatting sqref="T34:AX34">
    <cfRule type="expression" dxfId="8" priority="166">
      <formula>INDIRECT(ADDRESS(ROW(),COLUMN()))=TRUNC(INDIRECT(ADDRESS(ROW(),COLUMN())))</formula>
    </cfRule>
  </conditionalFormatting>
  <conditionalFormatting sqref="T36:AX36">
    <cfRule type="expression" dxfId="7" priority="165">
      <formula>INDIRECT(ADDRESS(ROW(),COLUMN()))=TRUNC(INDIRECT(ADDRESS(ROW(),COLUMN())))</formula>
    </cfRule>
  </conditionalFormatting>
  <conditionalFormatting sqref="T38:AX38">
    <cfRule type="expression" dxfId="6" priority="164">
      <formula>INDIRECT(ADDRESS(ROW(),COLUMN()))=TRUNC(INDIRECT(ADDRESS(ROW(),COLUMN())))</formula>
    </cfRule>
  </conditionalFormatting>
  <conditionalFormatting sqref="T40:AX40">
    <cfRule type="expression" dxfId="5" priority="163">
      <formula>INDIRECT(ADDRESS(ROW(),COLUMN()))=TRUNC(INDIRECT(ADDRESS(ROW(),COLUMN())))</formula>
    </cfRule>
  </conditionalFormatting>
  <conditionalFormatting sqref="T42:AX42">
    <cfRule type="expression" dxfId="4" priority="162">
      <formula>INDIRECT(ADDRESS(ROW(),COLUMN()))=TRUNC(INDIRECT(ADDRESS(ROW(),COLUMN())))</formula>
    </cfRule>
  </conditionalFormatting>
  <conditionalFormatting sqref="T44:AX44">
    <cfRule type="expression" dxfId="3" priority="161">
      <formula>INDIRECT(ADDRESS(ROW(),COLUMN()))=TRUNC(INDIRECT(ADDRESS(ROW(),COLUMN())))</formula>
    </cfRule>
  </conditionalFormatting>
  <conditionalFormatting sqref="T46:AX46">
    <cfRule type="expression" dxfId="2" priority="160">
      <formula>INDIRECT(ADDRESS(ROW(),COLUMN()))=TRUNC(INDIRECT(ADDRESS(ROW(),COLUMN())))</formula>
    </cfRule>
  </conditionalFormatting>
  <conditionalFormatting sqref="AY48:BB48">
    <cfRule type="expression" dxfId="1" priority="2">
      <formula>INDIRECT(ADDRESS(ROW(),COLUMN()))=TRUNC(INDIRECT(ADDRESS(ROW(),COLUMN())))</formula>
    </cfRule>
  </conditionalFormatting>
  <conditionalFormatting sqref="T48:AX48">
    <cfRule type="expression" dxfId="0" priority="1">
      <formula>INDIRECT(ADDRESS(ROW(),COLUMN()))=TRUNC(INDIRECT(ADDRESS(ROW(),COLUMN())))</formula>
    </cfRule>
  </conditionalFormatting>
  <dataValidations count="10">
    <dataValidation allowBlank="1" showInputMessage="1" showErrorMessage="1" error="入力可能範囲　32～40" sqref="BB16" xr:uid="{97BCCC87-F37F-4839-8D3D-AE5072691661}"/>
    <dataValidation type="list" allowBlank="1" showInputMessage="1" showErrorMessage="1" sqref="O60:P60" xr:uid="{E9FC9597-6D11-4E3D-A8C3-6F5326A3D5EA}">
      <formula1>"週,暦月"</formula1>
    </dataValidation>
    <dataValidation type="list" allowBlank="1" showInputMessage="1" showErrorMessage="1" sqref="BB9:BE9" xr:uid="{CCAC048E-02CB-40B9-A931-28F06F5931AE}">
      <formula1>"４週,暦月"</formula1>
    </dataValidation>
    <dataValidation type="list" allowBlank="1" showInputMessage="1" showErrorMessage="1" sqref="AC9:AC10" xr:uid="{F4175784-1D44-45A4-91AB-B62B9FFD80E7}">
      <formula1>#REF!</formula1>
    </dataValidation>
    <dataValidation type="decimal" allowBlank="1" showInputMessage="1" showErrorMessage="1" error="入力可能範囲　32～40" sqref="AX12:AY12" xr:uid="{A01A244D-B03C-4D10-8109-4660EE6B8661}">
      <formula1>32</formula1>
      <formula2>40</formula2>
    </dataValidation>
    <dataValidation type="list" allowBlank="1" showInputMessage="1" showErrorMessage="1" sqref="BB10:BE10" xr:uid="{E9D4E1F9-94B9-495B-912F-557B7EA2A489}">
      <formula1>"予定,実績,予定・実績"</formula1>
    </dataValidation>
    <dataValidation type="list" allowBlank="1" showInputMessage="1" sqref="T23:AX23 T25:AX25 T27:AX27 T29:AX29 T31:AX31 T33:AX33 T35:AX35 T37:AX37 T39:AX39 T41:AX41 T43:AX43 T45:AX45 T47:AX47" xr:uid="{3A613A16-AC05-4C5D-830E-ED52EF0CFD57}">
      <formula1>シフト記号表</formula1>
    </dataValidation>
    <dataValidation type="list" allowBlank="1" showInputMessage="1" sqref="D23:E48" xr:uid="{8DB39509-0E68-4090-AC8D-EFBB27C39393}">
      <formula1>職種</formula1>
    </dataValidation>
    <dataValidation type="list" errorStyle="warning" allowBlank="1" showInputMessage="1" error="リストにない場合のみ、入力してください。" sqref="H23:K48" xr:uid="{4B1D14BC-7D18-43A4-96D9-414C89905B74}">
      <formula1>INDIRECT(D23)</formula1>
    </dataValidation>
    <dataValidation type="list" allowBlank="1" showInputMessage="1" sqref="F23:G48" xr:uid="{BB8C418A-60E2-4E61-83EF-647A203D981E}">
      <formula1>"A, B, C, D"</formula1>
    </dataValidation>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scaleWithDoc="0" alignWithMargins="0">
    <oddFooter xml:space="preserve">&amp;R&amp;16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2:J17"/>
  <sheetViews>
    <sheetView zoomScaleNormal="100" zoomScaleSheetLayoutView="100" workbookViewId="0">
      <selection activeCell="B17" sqref="B17:D17"/>
    </sheetView>
  </sheetViews>
  <sheetFormatPr defaultRowHeight="13.5" x14ac:dyDescent="0.15"/>
  <cols>
    <col min="1" max="1" width="2.625" customWidth="1"/>
    <col min="2" max="2" width="13.375" customWidth="1"/>
    <col min="3" max="3" width="5.25" customWidth="1"/>
    <col min="4" max="4" width="7.5" customWidth="1"/>
    <col min="5" max="5" width="3" customWidth="1"/>
    <col min="6" max="6" width="36.5" customWidth="1"/>
    <col min="7" max="7" width="15.125" customWidth="1"/>
    <col min="8" max="8" width="14.375" customWidth="1"/>
    <col min="9" max="9" width="1.75" customWidth="1"/>
  </cols>
  <sheetData>
    <row r="2" spans="1:10" ht="14.25" x14ac:dyDescent="0.15">
      <c r="A2" s="107" t="str">
        <f>CONCATENATE("４　施設職員の研修状況等（令和",入力画面!C3,"年度・令和",入力画面!C2,"年度）")</f>
        <v>４　施設職員の研修状況等（令和5年度・令和6年度）</v>
      </c>
      <c r="C2" s="42"/>
      <c r="D2" s="8"/>
      <c r="E2" s="8"/>
      <c r="F2" s="8"/>
      <c r="G2" s="8"/>
      <c r="H2" s="8"/>
      <c r="I2" s="8"/>
      <c r="J2" s="8"/>
    </row>
    <row r="3" spans="1:10" x14ac:dyDescent="0.15">
      <c r="B3" s="43"/>
      <c r="C3" s="43"/>
      <c r="D3" s="8"/>
      <c r="E3" s="8"/>
      <c r="F3" s="8"/>
      <c r="G3" s="8"/>
      <c r="H3" s="8"/>
      <c r="I3" s="8"/>
      <c r="J3" s="8"/>
    </row>
    <row r="4" spans="1:10" x14ac:dyDescent="0.15">
      <c r="B4" s="43" t="s">
        <v>368</v>
      </c>
      <c r="C4" s="43"/>
      <c r="D4" s="8"/>
      <c r="E4" s="8"/>
      <c r="F4" s="8"/>
      <c r="G4" s="8"/>
      <c r="H4" s="8"/>
      <c r="I4" s="8"/>
      <c r="J4" s="8"/>
    </row>
    <row r="5" spans="1:10" x14ac:dyDescent="0.15">
      <c r="B5" s="42" t="s">
        <v>369</v>
      </c>
      <c r="C5" s="42"/>
      <c r="D5" s="8"/>
      <c r="E5" s="8"/>
      <c r="F5" s="8"/>
      <c r="G5" s="8"/>
      <c r="H5" s="8"/>
      <c r="I5" s="8"/>
      <c r="J5" s="8"/>
    </row>
    <row r="6" spans="1:10" ht="21" customHeight="1" x14ac:dyDescent="0.15">
      <c r="B6" s="131" t="s">
        <v>370</v>
      </c>
      <c r="C6" s="1028" t="s">
        <v>371</v>
      </c>
      <c r="D6" s="1029"/>
      <c r="E6" s="1029"/>
      <c r="F6" s="1029"/>
      <c r="G6" s="132" t="s">
        <v>372</v>
      </c>
      <c r="H6" s="133" t="s">
        <v>373</v>
      </c>
      <c r="I6" s="1030"/>
      <c r="J6" s="8"/>
    </row>
    <row r="7" spans="1:10" ht="180.75" customHeight="1" x14ac:dyDescent="0.15">
      <c r="B7" s="244"/>
      <c r="C7" s="1031"/>
      <c r="D7" s="1032"/>
      <c r="E7" s="1032"/>
      <c r="F7" s="1032"/>
      <c r="G7" s="169"/>
      <c r="H7" s="245"/>
      <c r="I7" s="1030"/>
      <c r="J7" s="8"/>
    </row>
    <row r="8" spans="1:10" x14ac:dyDescent="0.15">
      <c r="B8" s="39" t="s">
        <v>374</v>
      </c>
      <c r="C8" s="8"/>
      <c r="E8" s="8"/>
      <c r="F8" s="8"/>
      <c r="G8" s="8"/>
      <c r="H8" s="8"/>
      <c r="I8" s="8"/>
      <c r="J8" s="8"/>
    </row>
    <row r="9" spans="1:10" x14ac:dyDescent="0.15">
      <c r="B9" s="39"/>
      <c r="C9" s="8"/>
      <c r="E9" s="8"/>
      <c r="F9" s="8"/>
      <c r="G9" s="8"/>
      <c r="H9" s="8"/>
      <c r="I9" s="8"/>
      <c r="J9" s="8"/>
    </row>
    <row r="10" spans="1:10" x14ac:dyDescent="0.15">
      <c r="B10" s="42" t="s">
        <v>375</v>
      </c>
      <c r="C10" s="8"/>
      <c r="E10" s="8"/>
      <c r="F10" s="8"/>
      <c r="G10" s="8"/>
      <c r="H10" s="8"/>
      <c r="I10" s="8"/>
      <c r="J10" s="8"/>
    </row>
    <row r="11" spans="1:10" ht="21" customHeight="1" x14ac:dyDescent="0.15">
      <c r="B11" s="243" t="s">
        <v>376</v>
      </c>
      <c r="C11" s="1033" t="s">
        <v>377</v>
      </c>
      <c r="D11" s="1034"/>
      <c r="E11" s="1022" t="s">
        <v>260</v>
      </c>
      <c r="F11" s="1023"/>
      <c r="G11" s="132" t="s">
        <v>373</v>
      </c>
      <c r="H11" s="221" t="s">
        <v>378</v>
      </c>
      <c r="J11" s="1024"/>
    </row>
    <row r="12" spans="1:10" ht="333" customHeight="1" x14ac:dyDescent="0.15">
      <c r="B12" s="61"/>
      <c r="C12" s="241"/>
      <c r="D12" s="242"/>
      <c r="E12" s="1025"/>
      <c r="F12" s="1025"/>
      <c r="G12" s="237"/>
      <c r="H12" s="60"/>
      <c r="J12" s="1024"/>
    </row>
    <row r="13" spans="1:10" ht="30.75" customHeight="1" x14ac:dyDescent="0.15">
      <c r="B13" s="356"/>
      <c r="C13" s="357"/>
      <c r="D13" s="358"/>
      <c r="E13" s="358"/>
      <c r="F13" s="358"/>
      <c r="G13" s="358"/>
      <c r="H13" s="358"/>
      <c r="I13" s="8"/>
      <c r="J13" s="8"/>
    </row>
    <row r="14" spans="1:10" ht="30.75" customHeight="1" x14ac:dyDescent="0.15">
      <c r="B14" s="359"/>
      <c r="C14" s="360"/>
      <c r="D14" s="350"/>
      <c r="E14" s="341"/>
      <c r="F14" s="350"/>
      <c r="G14" s="341"/>
      <c r="H14" s="341"/>
      <c r="I14" s="8"/>
      <c r="J14" s="8"/>
    </row>
    <row r="15" spans="1:10" ht="27" customHeight="1" x14ac:dyDescent="0.15">
      <c r="B15" s="351"/>
      <c r="C15" s="351"/>
      <c r="D15" s="350"/>
      <c r="E15" s="341"/>
      <c r="F15" s="350"/>
      <c r="G15" s="341"/>
      <c r="H15" s="341"/>
      <c r="I15" s="14"/>
      <c r="J15" s="8"/>
    </row>
    <row r="16" spans="1:10" ht="28.5" customHeight="1" x14ac:dyDescent="0.15">
      <c r="B16" s="1020"/>
      <c r="C16" s="1021"/>
      <c r="D16" s="1021"/>
      <c r="E16" s="361"/>
      <c r="F16" s="362"/>
      <c r="G16" s="361"/>
      <c r="H16" s="363"/>
      <c r="I16" s="1024"/>
      <c r="J16" s="8"/>
    </row>
    <row r="17" spans="2:10" ht="28.5" customHeight="1" x14ac:dyDescent="0.15">
      <c r="B17" s="1020"/>
      <c r="C17" s="1021"/>
      <c r="D17" s="1021"/>
      <c r="E17" s="364"/>
      <c r="F17" s="1026"/>
      <c r="G17" s="1027"/>
      <c r="H17" s="364"/>
      <c r="I17" s="1024"/>
      <c r="J17" s="8"/>
    </row>
  </sheetData>
  <mergeCells count="11">
    <mergeCell ref="C6:F6"/>
    <mergeCell ref="I6:I7"/>
    <mergeCell ref="C7:F7"/>
    <mergeCell ref="C11:D11"/>
    <mergeCell ref="B16:D16"/>
    <mergeCell ref="B17:D17"/>
    <mergeCell ref="E11:F11"/>
    <mergeCell ref="J11:J12"/>
    <mergeCell ref="E12:F12"/>
    <mergeCell ref="I16:I17"/>
    <mergeCell ref="F17:G17"/>
  </mergeCells>
  <phoneticPr fontId="5"/>
  <pageMargins left="0.39" right="0.22" top="0.46" bottom="0.71" header="0.28999999999999998" footer="0.36"/>
  <pageSetup paperSize="9" orientation="portrait" r:id="rId1"/>
  <headerFooter alignWithMargins="0">
    <oddFooter>&amp;C&amp;"ＭＳ 明朝,標準"-６-</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27</vt:i4>
      </vt:variant>
    </vt:vector>
  </HeadingPairs>
  <TitlesOfParts>
    <vt:vector size="57" baseType="lpstr">
      <vt:lpstr>提出用チェックリスト</vt:lpstr>
      <vt:lpstr>表紙</vt:lpstr>
      <vt:lpstr>目次</vt:lpstr>
      <vt:lpstr>１</vt:lpstr>
      <vt:lpstr>２</vt:lpstr>
      <vt:lpstr>３</vt:lpstr>
      <vt:lpstr>4</vt:lpstr>
      <vt:lpstr>5</vt:lpstr>
      <vt:lpstr>6</vt:lpstr>
      <vt:lpstr>７</vt:lpstr>
      <vt:lpstr>８</vt:lpstr>
      <vt:lpstr>９</vt:lpstr>
      <vt:lpstr>１０</vt:lpstr>
      <vt:lpstr>１１</vt:lpstr>
      <vt:lpstr>１２</vt:lpstr>
      <vt:lpstr>１３</vt:lpstr>
      <vt:lpstr>１４</vt:lpstr>
      <vt:lpstr>１５</vt:lpstr>
      <vt:lpstr>１６</vt:lpstr>
      <vt:lpstr>１７</vt:lpstr>
      <vt:lpstr>１８</vt:lpstr>
      <vt:lpstr>１９</vt:lpstr>
      <vt:lpstr>２０</vt:lpstr>
      <vt:lpstr>２１</vt:lpstr>
      <vt:lpstr>２２</vt:lpstr>
      <vt:lpstr>２３</vt:lpstr>
      <vt:lpstr>２４</vt:lpstr>
      <vt:lpstr>２５</vt:lpstr>
      <vt:lpstr>２６</vt:lpstr>
      <vt:lpstr>入力画面</vt:lpstr>
      <vt:lpstr>'１'!Print_Area</vt:lpstr>
      <vt:lpstr>'１１'!Print_Area</vt:lpstr>
      <vt:lpstr>'１２'!Print_Area</vt:lpstr>
      <vt:lpstr>'１３'!Print_Area</vt:lpstr>
      <vt:lpstr>'１４'!Print_Area</vt:lpstr>
      <vt:lpstr>'１５'!Print_Area</vt:lpstr>
      <vt:lpstr>'１７'!Print_Area</vt:lpstr>
      <vt:lpstr>'１８'!Print_Area</vt:lpstr>
      <vt:lpstr>'１９'!Print_Area</vt:lpstr>
      <vt:lpstr>'２'!Print_Area</vt:lpstr>
      <vt:lpstr>'２０'!Print_Area</vt:lpstr>
      <vt:lpstr>'２１'!Print_Area</vt:lpstr>
      <vt:lpstr>'２２'!Print_Area</vt:lpstr>
      <vt:lpstr>'２３'!Print_Area</vt:lpstr>
      <vt:lpstr>'２４'!Print_Area</vt:lpstr>
      <vt:lpstr>'２５'!Print_Area</vt:lpstr>
      <vt:lpstr>'２６'!Print_Area</vt:lpstr>
      <vt:lpstr>'３'!Print_Area</vt:lpstr>
      <vt:lpstr>'4'!Print_Area</vt:lpstr>
      <vt:lpstr>'5'!Print_Area</vt:lpstr>
      <vt:lpstr>'6'!Print_Area</vt:lpstr>
      <vt:lpstr>'８'!Print_Area</vt:lpstr>
      <vt:lpstr>'９'!Print_Area</vt:lpstr>
      <vt:lpstr>入力画面!Print_Area</vt:lpstr>
      <vt:lpstr>表紙!Print_Area</vt:lpstr>
      <vt:lpstr>目次!Print_Area</vt:lpstr>
      <vt:lpstr>'5'!Print_Titles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政宗 洋司</dc:creator>
  <cp:lastModifiedBy>石田 裕信</cp:lastModifiedBy>
  <cp:lastPrinted>2024-06-20T05:10:50Z</cp:lastPrinted>
  <dcterms:created xsi:type="dcterms:W3CDTF">2004-06-15T05:23:57Z</dcterms:created>
  <dcterms:modified xsi:type="dcterms:W3CDTF">2024-06-20T05:12:08Z</dcterms:modified>
</cp:coreProperties>
</file>