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年度のフォルダ\令和4年度\A02技管通知等\C技管通知等（建築・設備）\022_技管通知4-10_広島市週休２日工事試行要領（建築・設備工事）の改定について（通知）\施行\"/>
    </mc:Choice>
  </mc:AlternateContent>
  <bookViews>
    <workbookView xWindow="0" yWindow="30" windowWidth="20490" windowHeight="7500" activeTab="3"/>
  </bookViews>
  <sheets>
    <sheet name="別紙１ (8ヶ月以内)" sheetId="22" r:id="rId1"/>
    <sheet name="別紙１ (16ヶ月以内シート１)" sheetId="25" r:id="rId2"/>
    <sheet name="別紙１ (16ヶ月以内シート2)" sheetId="26" r:id="rId3"/>
    <sheet name="別紙１ (記入例)" sheetId="24" r:id="rId4"/>
    <sheet name="別紙２ 週報（週休２日用）" sheetId="14" r:id="rId5"/>
    <sheet name="別紙２ 週報（週休２日用）（記入例）" sheetId="8" r:id="rId6"/>
    <sheet name="Sheet2" sheetId="9" r:id="rId7"/>
    <sheet name="Sheet1" sheetId="27" r:id="rId8"/>
    <sheet name="祝日一覧" sheetId="12" r:id="rId9"/>
  </sheets>
  <definedNames>
    <definedName name="_xlnm.Print_Area" localSheetId="1">'別紙１ (16ヶ月以内シート１)'!$A$1:$AL$70</definedName>
    <definedName name="_xlnm.Print_Area" localSheetId="2">'別紙１ (16ヶ月以内シート2)'!$A$1:$AL$80</definedName>
    <definedName name="_xlnm.Print_Area" localSheetId="0">'別紙１ (8ヶ月以内)'!$A$1:$AL$80</definedName>
    <definedName name="_xlnm.Print_Area" localSheetId="3">'別紙１ (記入例)'!$A$1:$AL$80</definedName>
    <definedName name="_xlnm.Print_Area" localSheetId="4">'別紙２ 週報（週休２日用）'!$A$1:$K$61</definedName>
    <definedName name="_xlnm.Print_Area" localSheetId="5">'別紙２ 週報（週休２日用）（記入例）'!$A$1:$K$61</definedName>
    <definedName name="_xlnm.Print_Titles" localSheetId="1">'別紙１ (16ヶ月以内シート１)'!$1:$5</definedName>
    <definedName name="_xlnm.Print_Titles" localSheetId="2">'別紙１ (16ヶ月以内シート2)'!$1:$5</definedName>
    <definedName name="_xlnm.Print_Titles" localSheetId="0">'別紙１ (8ヶ月以内)'!$1:$5</definedName>
    <definedName name="_xlnm.Print_Titles" localSheetId="3">'別紙１ (記入例)'!$1:$5</definedName>
    <definedName name="_xlnm.Print_Titles" localSheetId="4">'別紙２ 週報（週休２日用）'!$A:$D,'別紙２ 週報（週休２日用）'!$1:$3</definedName>
    <definedName name="_xlnm.Print_Titles" localSheetId="5">'別紙２ 週報（週休２日用）（記入例）'!$A:$D,'別紙２ 週報（週休２日用）（記入例）'!$1:$3</definedName>
    <definedName name="祝日">祝日一覧!$A$1:$C$112</definedName>
  </definedNames>
  <calcPr calcId="152511"/>
</workbook>
</file>

<file path=xl/calcChain.xml><?xml version="1.0" encoding="utf-8"?>
<calcChain xmlns="http://schemas.openxmlformats.org/spreadsheetml/2006/main">
  <c r="K58" i="24" l="1"/>
  <c r="T10" i="24"/>
  <c r="Y39" i="24"/>
  <c r="Y42" i="24"/>
  <c r="C6" i="24"/>
  <c r="B112" i="12"/>
  <c r="B96" i="12"/>
  <c r="B97" i="12"/>
  <c r="B98" i="12"/>
  <c r="B99" i="12"/>
  <c r="B100" i="12"/>
  <c r="B101" i="12"/>
  <c r="B102" i="12"/>
  <c r="B103" i="12"/>
  <c r="B104" i="12"/>
  <c r="B105" i="12"/>
  <c r="B106" i="12"/>
  <c r="B107" i="12"/>
  <c r="B108" i="12"/>
  <c r="B109" i="12"/>
  <c r="B110" i="12"/>
  <c r="B111" i="12"/>
  <c r="B95" i="12"/>
  <c r="D3" i="26" l="1"/>
  <c r="K4" i="26"/>
  <c r="M4" i="26"/>
  <c r="D5" i="26"/>
  <c r="F5" i="26"/>
  <c r="O4" i="26"/>
  <c r="H4" i="26"/>
  <c r="F4" i="26"/>
  <c r="D4" i="26"/>
  <c r="K5" i="25"/>
  <c r="M5" i="25"/>
  <c r="F5" i="25"/>
  <c r="D5" i="25"/>
  <c r="AR32" i="25"/>
  <c r="AR24" i="25"/>
  <c r="AR8" i="26"/>
  <c r="AR64" i="26"/>
  <c r="K5" i="26" l="1"/>
  <c r="M5" i="26"/>
  <c r="AI68" i="26"/>
  <c r="AP64" i="26"/>
  <c r="AI67" i="26" s="1"/>
  <c r="AH64" i="26"/>
  <c r="AR56" i="26"/>
  <c r="AI60" i="26" s="1"/>
  <c r="AP56" i="26"/>
  <c r="AI59" i="26" s="1"/>
  <c r="AH56" i="26"/>
  <c r="AR48" i="26"/>
  <c r="AI52" i="26" s="1"/>
  <c r="AP48" i="26"/>
  <c r="AI51" i="26" s="1"/>
  <c r="AH48" i="26"/>
  <c r="AR40" i="26"/>
  <c r="AI44" i="26" s="1"/>
  <c r="AP40" i="26"/>
  <c r="AI43" i="26" s="1"/>
  <c r="AH40" i="26"/>
  <c r="AR32" i="26"/>
  <c r="AI36" i="26" s="1"/>
  <c r="AP32" i="26"/>
  <c r="AI35" i="26" s="1"/>
  <c r="AH32" i="26"/>
  <c r="AR24" i="26"/>
  <c r="AI28" i="26" s="1"/>
  <c r="AP24" i="26"/>
  <c r="AI27" i="26" s="1"/>
  <c r="AH24" i="26"/>
  <c r="AR16" i="26"/>
  <c r="AI20" i="26" s="1"/>
  <c r="AP16" i="26"/>
  <c r="AI19" i="26" s="1"/>
  <c r="AH16" i="26"/>
  <c r="AP8" i="26"/>
  <c r="AH8" i="26"/>
  <c r="C6" i="26"/>
  <c r="C14" i="26" s="1"/>
  <c r="C22" i="26" s="1"/>
  <c r="C30" i="26" s="1"/>
  <c r="C38" i="26" s="1"/>
  <c r="C46" i="26" s="1"/>
  <c r="AI68" i="25"/>
  <c r="AI67" i="25"/>
  <c r="AR64" i="25"/>
  <c r="AP64" i="25"/>
  <c r="AH64" i="25"/>
  <c r="AI60" i="25"/>
  <c r="AI59" i="25"/>
  <c r="AR56" i="25"/>
  <c r="AP56" i="25"/>
  <c r="AH56" i="25"/>
  <c r="AR48" i="25"/>
  <c r="AI52" i="25" s="1"/>
  <c r="AP48" i="25"/>
  <c r="AI51" i="25" s="1"/>
  <c r="AH48" i="25"/>
  <c r="AR40" i="25"/>
  <c r="AI44" i="25" s="1"/>
  <c r="AP40" i="25"/>
  <c r="AI43" i="25" s="1"/>
  <c r="AH40" i="25"/>
  <c r="AI36" i="25"/>
  <c r="AP32" i="25"/>
  <c r="AI35" i="25" s="1"/>
  <c r="AH32" i="25"/>
  <c r="AI28" i="25"/>
  <c r="AP24" i="25"/>
  <c r="AI27" i="25" s="1"/>
  <c r="AH24" i="25"/>
  <c r="AR16" i="25"/>
  <c r="AI20" i="25" s="1"/>
  <c r="AP16" i="25"/>
  <c r="AI19" i="25" s="1"/>
  <c r="AH16" i="25"/>
  <c r="AR8" i="25"/>
  <c r="AP8" i="25"/>
  <c r="AH8" i="25"/>
  <c r="C6" i="25"/>
  <c r="C14" i="25" s="1"/>
  <c r="C22" i="25" s="1"/>
  <c r="C30" i="25" s="1"/>
  <c r="C38" i="25" s="1"/>
  <c r="C46" i="25" s="1"/>
  <c r="AR64" i="24"/>
  <c r="AI68" i="24" s="1"/>
  <c r="AP64" i="24"/>
  <c r="AI67" i="24" s="1"/>
  <c r="AH64" i="24"/>
  <c r="AR56" i="24"/>
  <c r="AI60" i="24" s="1"/>
  <c r="AP56" i="24"/>
  <c r="AI59" i="24" s="1"/>
  <c r="AH56" i="24"/>
  <c r="AR48" i="24"/>
  <c r="AI52" i="24" s="1"/>
  <c r="AP48" i="24"/>
  <c r="AI51" i="24" s="1"/>
  <c r="AH48" i="24"/>
  <c r="AR40" i="24"/>
  <c r="AI44" i="24" s="1"/>
  <c r="AP40" i="24"/>
  <c r="AI43" i="24" s="1"/>
  <c r="AH40" i="24"/>
  <c r="AR32" i="24"/>
  <c r="AI36" i="24" s="1"/>
  <c r="AP32" i="24"/>
  <c r="AI35" i="24" s="1"/>
  <c r="AH32" i="24"/>
  <c r="AR24" i="24"/>
  <c r="AI28" i="24" s="1"/>
  <c r="AP24" i="24"/>
  <c r="AI27" i="24" s="1"/>
  <c r="AH24" i="24"/>
  <c r="AR16" i="24"/>
  <c r="AI20" i="24" s="1"/>
  <c r="AP16" i="24"/>
  <c r="AI19" i="24" s="1"/>
  <c r="AH16" i="24"/>
  <c r="AR8" i="24"/>
  <c r="AP8" i="24"/>
  <c r="AH8" i="24"/>
  <c r="C14" i="24"/>
  <c r="C22" i="24" s="1"/>
  <c r="AR64" i="22"/>
  <c r="AI68" i="22" s="1"/>
  <c r="AP64" i="22"/>
  <c r="AI67" i="22" s="1"/>
  <c r="AH64" i="22"/>
  <c r="AR56" i="22"/>
  <c r="AI60" i="22" s="1"/>
  <c r="AP56" i="22"/>
  <c r="AI59" i="22" s="1"/>
  <c r="AH56" i="22"/>
  <c r="AR48" i="22"/>
  <c r="AI52" i="22" s="1"/>
  <c r="AP48" i="22"/>
  <c r="AI51" i="22" s="1"/>
  <c r="AH48" i="22"/>
  <c r="AR40" i="22"/>
  <c r="AI44" i="22" s="1"/>
  <c r="AP40" i="22"/>
  <c r="AI43" i="22" s="1"/>
  <c r="AH40" i="22"/>
  <c r="AR32" i="22"/>
  <c r="AI36" i="22" s="1"/>
  <c r="AP32" i="22"/>
  <c r="AI35" i="22" s="1"/>
  <c r="AH32" i="22"/>
  <c r="AR24" i="22"/>
  <c r="AI28" i="22" s="1"/>
  <c r="AP24" i="22"/>
  <c r="AI27" i="22" s="1"/>
  <c r="AH24" i="22"/>
  <c r="AR16" i="22"/>
  <c r="AI20" i="22" s="1"/>
  <c r="AP16" i="22"/>
  <c r="AI19" i="22" s="1"/>
  <c r="AH16" i="22"/>
  <c r="AR8" i="22"/>
  <c r="AP8" i="22"/>
  <c r="AH8" i="22"/>
  <c r="C6" i="22"/>
  <c r="C7" i="22" s="1"/>
  <c r="C10" i="22" s="1"/>
  <c r="C7" i="26" l="1"/>
  <c r="C10" i="26" s="1"/>
  <c r="C7" i="25"/>
  <c r="C10" i="25" s="1"/>
  <c r="C54" i="26"/>
  <c r="C47" i="26"/>
  <c r="AI11" i="26"/>
  <c r="C15" i="26"/>
  <c r="C31" i="26"/>
  <c r="AI12" i="26"/>
  <c r="C23" i="26"/>
  <c r="C39" i="26"/>
  <c r="C54" i="25"/>
  <c r="C47" i="25"/>
  <c r="AQ64" i="25"/>
  <c r="AQ56" i="25"/>
  <c r="AK59" i="25" s="1"/>
  <c r="AQ48" i="25"/>
  <c r="AK51" i="25" s="1"/>
  <c r="AQ40" i="25"/>
  <c r="AK43" i="25" s="1"/>
  <c r="AQ32" i="25"/>
  <c r="AK35" i="25" s="1"/>
  <c r="AQ24" i="25"/>
  <c r="AK27" i="25" s="1"/>
  <c r="AQ16" i="25"/>
  <c r="AK19" i="25" s="1"/>
  <c r="AI11" i="25"/>
  <c r="AQ8" i="25"/>
  <c r="AK11" i="25" s="1"/>
  <c r="C15" i="25"/>
  <c r="C31" i="25"/>
  <c r="C8" i="25"/>
  <c r="AS64" i="25"/>
  <c r="AS56" i="25"/>
  <c r="AK60" i="25" s="1"/>
  <c r="AS48" i="25"/>
  <c r="AK52" i="25" s="1"/>
  <c r="AS40" i="25"/>
  <c r="AK44" i="25" s="1"/>
  <c r="AS32" i="25"/>
  <c r="AK36" i="25" s="1"/>
  <c r="AS24" i="25"/>
  <c r="AK28" i="25" s="1"/>
  <c r="AS16" i="25"/>
  <c r="AK20" i="25" s="1"/>
  <c r="AI12" i="25"/>
  <c r="AS8" i="25"/>
  <c r="AK12" i="25" s="1"/>
  <c r="C23" i="25"/>
  <c r="C39" i="25"/>
  <c r="C30" i="24"/>
  <c r="C23" i="24"/>
  <c r="AS64" i="24"/>
  <c r="AK68" i="24" s="1"/>
  <c r="AS56" i="24"/>
  <c r="AK60" i="24" s="1"/>
  <c r="AS48" i="24"/>
  <c r="AK52" i="24" s="1"/>
  <c r="AS40" i="24"/>
  <c r="AK44" i="24" s="1"/>
  <c r="AS32" i="24"/>
  <c r="AK36" i="24" s="1"/>
  <c r="AS24" i="24"/>
  <c r="AK28" i="24" s="1"/>
  <c r="AS16" i="24"/>
  <c r="AK20" i="24" s="1"/>
  <c r="AI12" i="24"/>
  <c r="AS8" i="24"/>
  <c r="AK12" i="24" s="1"/>
  <c r="C7" i="24"/>
  <c r="AQ64" i="24"/>
  <c r="AK67" i="24" s="1"/>
  <c r="AQ56" i="24"/>
  <c r="AK59" i="24" s="1"/>
  <c r="AQ48" i="24"/>
  <c r="AK51" i="24" s="1"/>
  <c r="AQ40" i="24"/>
  <c r="AK43" i="24" s="1"/>
  <c r="AQ32" i="24"/>
  <c r="AK35" i="24" s="1"/>
  <c r="AQ24" i="24"/>
  <c r="AK27" i="24" s="1"/>
  <c r="AQ16" i="24"/>
  <c r="AK19" i="24" s="1"/>
  <c r="AI11" i="24"/>
  <c r="AQ8" i="24"/>
  <c r="AK11" i="24" s="1"/>
  <c r="C15" i="24"/>
  <c r="AS56" i="22"/>
  <c r="AK60" i="22" s="1"/>
  <c r="D7" i="22"/>
  <c r="E7" i="22" s="1"/>
  <c r="AQ56" i="22"/>
  <c r="AK59" i="22" s="1"/>
  <c r="AI11" i="22"/>
  <c r="AI12" i="22"/>
  <c r="AQ16" i="22"/>
  <c r="AK19" i="22" s="1"/>
  <c r="AS16" i="22"/>
  <c r="AK20" i="22" s="1"/>
  <c r="AQ32" i="22"/>
  <c r="AK35" i="22" s="1"/>
  <c r="AS32" i="22"/>
  <c r="AK36" i="22" s="1"/>
  <c r="AQ48" i="22"/>
  <c r="AK51" i="22" s="1"/>
  <c r="AS48" i="22"/>
  <c r="AK52" i="22" s="1"/>
  <c r="AQ64" i="22"/>
  <c r="AK67" i="22" s="1"/>
  <c r="AS64" i="22"/>
  <c r="AK68" i="22" s="1"/>
  <c r="AQ8" i="22"/>
  <c r="AK11" i="22" s="1"/>
  <c r="AS8" i="22"/>
  <c r="AK12" i="22" s="1"/>
  <c r="AQ24" i="22"/>
  <c r="AK27" i="22" s="1"/>
  <c r="AS24" i="22"/>
  <c r="AK28" i="22" s="1"/>
  <c r="AQ40" i="22"/>
  <c r="AK43" i="22" s="1"/>
  <c r="AS40" i="22"/>
  <c r="AK44" i="22" s="1"/>
  <c r="D8" i="22"/>
  <c r="C8" i="22"/>
  <c r="C14" i="22"/>
  <c r="D7" i="25" l="1"/>
  <c r="D10" i="25" s="1"/>
  <c r="D10" i="22"/>
  <c r="C8" i="26"/>
  <c r="D7" i="26"/>
  <c r="D8" i="26" s="1"/>
  <c r="AK67" i="25"/>
  <c r="AQ56" i="26"/>
  <c r="AK59" i="26" s="1"/>
  <c r="AQ40" i="26"/>
  <c r="AK43" i="26" s="1"/>
  <c r="AQ24" i="26"/>
  <c r="AK27" i="26" s="1"/>
  <c r="AQ8" i="26"/>
  <c r="AK11" i="26" s="1"/>
  <c r="AQ48" i="26"/>
  <c r="AK51" i="26" s="1"/>
  <c r="AQ32" i="26"/>
  <c r="AK35" i="26" s="1"/>
  <c r="AQ16" i="26"/>
  <c r="AK19" i="26" s="1"/>
  <c r="AQ64" i="26"/>
  <c r="AK67" i="26" s="1"/>
  <c r="AK68" i="25"/>
  <c r="AS56" i="26"/>
  <c r="AK60" i="26" s="1"/>
  <c r="AS48" i="26"/>
  <c r="AK52" i="26" s="1"/>
  <c r="AS32" i="26"/>
  <c r="AK36" i="26" s="1"/>
  <c r="AS16" i="26"/>
  <c r="AK20" i="26" s="1"/>
  <c r="AS64" i="26"/>
  <c r="AK68" i="26" s="1"/>
  <c r="AS40" i="26"/>
  <c r="AK44" i="26" s="1"/>
  <c r="AS24" i="26"/>
  <c r="AK28" i="26" s="1"/>
  <c r="AS8" i="26"/>
  <c r="AK12" i="26" s="1"/>
  <c r="C24" i="26"/>
  <c r="D23" i="26"/>
  <c r="C26" i="26"/>
  <c r="D10" i="26"/>
  <c r="C16" i="26"/>
  <c r="D15" i="26"/>
  <c r="C18" i="26"/>
  <c r="C48" i="26"/>
  <c r="D47" i="26"/>
  <c r="C50" i="26"/>
  <c r="C40" i="26"/>
  <c r="C42" i="26"/>
  <c r="D39" i="26"/>
  <c r="C32" i="26"/>
  <c r="D31" i="26"/>
  <c r="C34" i="26"/>
  <c r="C62" i="26"/>
  <c r="C63" i="26" s="1"/>
  <c r="C55" i="26"/>
  <c r="C24" i="25"/>
  <c r="D23" i="25"/>
  <c r="C26" i="25"/>
  <c r="D8" i="25"/>
  <c r="C16" i="25"/>
  <c r="D15" i="25"/>
  <c r="C18" i="25"/>
  <c r="C48" i="25"/>
  <c r="D47" i="25"/>
  <c r="C50" i="25"/>
  <c r="C40" i="25"/>
  <c r="C42" i="25"/>
  <c r="D39" i="25"/>
  <c r="C32" i="25"/>
  <c r="D31" i="25"/>
  <c r="C34" i="25"/>
  <c r="C62" i="25"/>
  <c r="C63" i="25" s="1"/>
  <c r="C55" i="25"/>
  <c r="C16" i="24"/>
  <c r="D15" i="24"/>
  <c r="C18" i="24"/>
  <c r="C8" i="24"/>
  <c r="C10" i="24"/>
  <c r="D7" i="24"/>
  <c r="C24" i="24"/>
  <c r="D23" i="24"/>
  <c r="C26" i="24"/>
  <c r="C38" i="24"/>
  <c r="C31" i="24"/>
  <c r="E10" i="22"/>
  <c r="F7" i="22"/>
  <c r="E8" i="22"/>
  <c r="C15" i="22"/>
  <c r="C22" i="22"/>
  <c r="E7" i="25" l="1"/>
  <c r="F7" i="25" s="1"/>
  <c r="E7" i="26"/>
  <c r="C58" i="26"/>
  <c r="C56" i="26"/>
  <c r="D55" i="26"/>
  <c r="D42" i="26"/>
  <c r="D40" i="26"/>
  <c r="E39" i="26"/>
  <c r="C66" i="26"/>
  <c r="C64" i="26"/>
  <c r="D63" i="26"/>
  <c r="D34" i="26"/>
  <c r="E31" i="26"/>
  <c r="D32" i="26"/>
  <c r="D50" i="26"/>
  <c r="D48" i="26"/>
  <c r="E47" i="26"/>
  <c r="D18" i="26"/>
  <c r="E15" i="26"/>
  <c r="D16" i="26"/>
  <c r="E8" i="26"/>
  <c r="F7" i="26"/>
  <c r="E10" i="26"/>
  <c r="D26" i="26"/>
  <c r="D24" i="26"/>
  <c r="E23" i="26"/>
  <c r="C58" i="25"/>
  <c r="C56" i="25"/>
  <c r="D55" i="25"/>
  <c r="D42" i="25"/>
  <c r="D40" i="25"/>
  <c r="E39" i="25"/>
  <c r="C66" i="25"/>
  <c r="C64" i="25"/>
  <c r="D63" i="25"/>
  <c r="D34" i="25"/>
  <c r="E31" i="25"/>
  <c r="D32" i="25"/>
  <c r="D50" i="25"/>
  <c r="D48" i="25"/>
  <c r="E47" i="25"/>
  <c r="D18" i="25"/>
  <c r="E15" i="25"/>
  <c r="D16" i="25"/>
  <c r="E8" i="25"/>
  <c r="E10" i="25"/>
  <c r="D26" i="25"/>
  <c r="D24" i="25"/>
  <c r="E23" i="25"/>
  <c r="C34" i="24"/>
  <c r="C32" i="24"/>
  <c r="D31" i="24"/>
  <c r="D10" i="24"/>
  <c r="E7" i="24"/>
  <c r="D8" i="24"/>
  <c r="C46" i="24"/>
  <c r="C39" i="24"/>
  <c r="D26" i="24"/>
  <c r="D24" i="24"/>
  <c r="E23" i="24"/>
  <c r="D18" i="24"/>
  <c r="D16" i="24"/>
  <c r="E15" i="24"/>
  <c r="C23" i="22"/>
  <c r="C30" i="22"/>
  <c r="C18" i="22"/>
  <c r="C16" i="22"/>
  <c r="D15" i="22"/>
  <c r="F8" i="22"/>
  <c r="G7" i="22"/>
  <c r="F10" i="22"/>
  <c r="E24" i="26" l="1"/>
  <c r="F23" i="26"/>
  <c r="E26" i="26"/>
  <c r="F10" i="26"/>
  <c r="G7" i="26"/>
  <c r="F8" i="26"/>
  <c r="E16" i="26"/>
  <c r="F15" i="26"/>
  <c r="E18" i="26"/>
  <c r="E48" i="26"/>
  <c r="F47" i="26"/>
  <c r="E50" i="26"/>
  <c r="E32" i="26"/>
  <c r="F31" i="26"/>
  <c r="E34" i="26"/>
  <c r="D64" i="26"/>
  <c r="E63" i="26"/>
  <c r="D66" i="26"/>
  <c r="E40" i="26"/>
  <c r="F39" i="26"/>
  <c r="E42" i="26"/>
  <c r="E55" i="26"/>
  <c r="D58" i="26"/>
  <c r="D56" i="26"/>
  <c r="E24" i="25"/>
  <c r="F23" i="25"/>
  <c r="E26" i="25"/>
  <c r="F10" i="25"/>
  <c r="G7" i="25"/>
  <c r="F8" i="25"/>
  <c r="E16" i="25"/>
  <c r="F15" i="25"/>
  <c r="E18" i="25"/>
  <c r="E48" i="25"/>
  <c r="F47" i="25"/>
  <c r="E50" i="25"/>
  <c r="E32" i="25"/>
  <c r="F31" i="25"/>
  <c r="E34" i="25"/>
  <c r="D64" i="25"/>
  <c r="E63" i="25"/>
  <c r="D66" i="25"/>
  <c r="E40" i="25"/>
  <c r="F39" i="25"/>
  <c r="E42" i="25"/>
  <c r="E55" i="25"/>
  <c r="D58" i="25"/>
  <c r="D56" i="25"/>
  <c r="E24" i="24"/>
  <c r="F23" i="24"/>
  <c r="E26" i="24"/>
  <c r="C54" i="24"/>
  <c r="C47" i="24"/>
  <c r="E8" i="24"/>
  <c r="E10" i="24"/>
  <c r="F7" i="24"/>
  <c r="D34" i="24"/>
  <c r="D32" i="24"/>
  <c r="E31" i="24"/>
  <c r="E16" i="24"/>
  <c r="F15" i="24"/>
  <c r="E18" i="24"/>
  <c r="C40" i="24"/>
  <c r="D39" i="24"/>
  <c r="C42" i="24"/>
  <c r="G10" i="22"/>
  <c r="G8" i="22"/>
  <c r="H7" i="22"/>
  <c r="C31" i="22"/>
  <c r="C38" i="22"/>
  <c r="D16" i="22"/>
  <c r="E15" i="22"/>
  <c r="D18" i="22"/>
  <c r="C26" i="22"/>
  <c r="C24" i="22"/>
  <c r="D23" i="22"/>
  <c r="E58" i="26" l="1"/>
  <c r="E56" i="26"/>
  <c r="F55" i="26"/>
  <c r="F42" i="26"/>
  <c r="F40" i="26"/>
  <c r="G39" i="26"/>
  <c r="F34" i="26"/>
  <c r="F32" i="26"/>
  <c r="G31" i="26"/>
  <c r="F26" i="26"/>
  <c r="G23" i="26"/>
  <c r="F24" i="26"/>
  <c r="E66" i="26"/>
  <c r="F63" i="26"/>
  <c r="E64" i="26"/>
  <c r="F50" i="26"/>
  <c r="G47" i="26"/>
  <c r="F48" i="26"/>
  <c r="F18" i="26"/>
  <c r="F16" i="26"/>
  <c r="G15" i="26"/>
  <c r="G8" i="26"/>
  <c r="H7" i="26"/>
  <c r="G10" i="26"/>
  <c r="E58" i="25"/>
  <c r="E56" i="25"/>
  <c r="F55" i="25"/>
  <c r="F42" i="25"/>
  <c r="F40" i="25"/>
  <c r="G39" i="25"/>
  <c r="F34" i="25"/>
  <c r="F32" i="25"/>
  <c r="G31" i="25"/>
  <c r="F26" i="25"/>
  <c r="G23" i="25"/>
  <c r="F24" i="25"/>
  <c r="E66" i="25"/>
  <c r="F63" i="25"/>
  <c r="E64" i="25"/>
  <c r="F50" i="25"/>
  <c r="G47" i="25"/>
  <c r="F48" i="25"/>
  <c r="F18" i="25"/>
  <c r="F16" i="25"/>
  <c r="G15" i="25"/>
  <c r="G8" i="25"/>
  <c r="H7" i="25"/>
  <c r="G10" i="25"/>
  <c r="D42" i="24"/>
  <c r="D40" i="24"/>
  <c r="E39" i="24"/>
  <c r="F18" i="24"/>
  <c r="G15" i="24"/>
  <c r="F16" i="24"/>
  <c r="E34" i="24"/>
  <c r="E32" i="24"/>
  <c r="F31" i="24"/>
  <c r="C48" i="24"/>
  <c r="D47" i="24"/>
  <c r="C50" i="24"/>
  <c r="F10" i="24"/>
  <c r="F8" i="24"/>
  <c r="G7" i="24"/>
  <c r="C62" i="24"/>
  <c r="C63" i="24" s="1"/>
  <c r="C55" i="24"/>
  <c r="F26" i="24"/>
  <c r="F24" i="24"/>
  <c r="G23" i="24"/>
  <c r="D24" i="22"/>
  <c r="E23" i="22"/>
  <c r="D26" i="22"/>
  <c r="E18" i="22"/>
  <c r="F15" i="22"/>
  <c r="E16" i="22"/>
  <c r="C34" i="22"/>
  <c r="C32" i="22"/>
  <c r="D31" i="22"/>
  <c r="H8" i="22"/>
  <c r="I7" i="22"/>
  <c r="H10" i="22"/>
  <c r="C39" i="22"/>
  <c r="C46" i="22"/>
  <c r="H10" i="26" l="1"/>
  <c r="H8" i="26"/>
  <c r="I7" i="26"/>
  <c r="G24" i="26"/>
  <c r="H23" i="26"/>
  <c r="G26" i="26"/>
  <c r="G16" i="26"/>
  <c r="H15" i="26"/>
  <c r="G18" i="26"/>
  <c r="G48" i="26"/>
  <c r="H47" i="26"/>
  <c r="G50" i="26"/>
  <c r="F64" i="26"/>
  <c r="G63" i="26"/>
  <c r="F66" i="26"/>
  <c r="G32" i="26"/>
  <c r="H31" i="26"/>
  <c r="G34" i="26"/>
  <c r="G40" i="26"/>
  <c r="H39" i="26"/>
  <c r="G42" i="26"/>
  <c r="F58" i="26"/>
  <c r="F56" i="26"/>
  <c r="G55" i="26"/>
  <c r="H10" i="25"/>
  <c r="H8" i="25"/>
  <c r="I7" i="25"/>
  <c r="G24" i="25"/>
  <c r="H23" i="25"/>
  <c r="G26" i="25"/>
  <c r="G16" i="25"/>
  <c r="H15" i="25"/>
  <c r="G18" i="25"/>
  <c r="G48" i="25"/>
  <c r="H47" i="25"/>
  <c r="G50" i="25"/>
  <c r="F64" i="25"/>
  <c r="G63" i="25"/>
  <c r="F66" i="25"/>
  <c r="G32" i="25"/>
  <c r="H31" i="25"/>
  <c r="G34" i="25"/>
  <c r="G40" i="25"/>
  <c r="H39" i="25"/>
  <c r="G42" i="25"/>
  <c r="F58" i="25"/>
  <c r="F56" i="25"/>
  <c r="G55" i="25"/>
  <c r="C58" i="24"/>
  <c r="C56" i="24"/>
  <c r="D55" i="24"/>
  <c r="F34" i="24"/>
  <c r="G31" i="24"/>
  <c r="F32" i="24"/>
  <c r="G16" i="24"/>
  <c r="H15" i="24"/>
  <c r="G18" i="24"/>
  <c r="G24" i="24"/>
  <c r="H23" i="24"/>
  <c r="G26" i="24"/>
  <c r="C66" i="24"/>
  <c r="C64" i="24"/>
  <c r="D63" i="24"/>
  <c r="G8" i="24"/>
  <c r="G10" i="24"/>
  <c r="H7" i="24"/>
  <c r="D50" i="24"/>
  <c r="E47" i="24"/>
  <c r="D48" i="24"/>
  <c r="E40" i="24"/>
  <c r="F39" i="24"/>
  <c r="E42" i="24"/>
  <c r="C47" i="22"/>
  <c r="C54" i="22"/>
  <c r="E26" i="22"/>
  <c r="F23" i="22"/>
  <c r="E24" i="22"/>
  <c r="C42" i="22"/>
  <c r="C40" i="22"/>
  <c r="D39" i="22"/>
  <c r="I10" i="22"/>
  <c r="J7" i="22"/>
  <c r="I8" i="22"/>
  <c r="D32" i="22"/>
  <c r="E31" i="22"/>
  <c r="D34" i="22"/>
  <c r="F16" i="22"/>
  <c r="G15" i="22"/>
  <c r="F18" i="22"/>
  <c r="H34" i="26" l="1"/>
  <c r="I31" i="26"/>
  <c r="H32" i="26"/>
  <c r="H50" i="26"/>
  <c r="H48" i="26"/>
  <c r="I47" i="26"/>
  <c r="H26" i="26"/>
  <c r="H24" i="26"/>
  <c r="I23" i="26"/>
  <c r="G58" i="26"/>
  <c r="G56" i="26"/>
  <c r="H55" i="26"/>
  <c r="H42" i="26"/>
  <c r="I39" i="26"/>
  <c r="H40" i="26"/>
  <c r="G66" i="26"/>
  <c r="G64" i="26"/>
  <c r="H63" i="26"/>
  <c r="H18" i="26"/>
  <c r="I15" i="26"/>
  <c r="H16" i="26"/>
  <c r="I8" i="26"/>
  <c r="J7" i="26"/>
  <c r="I10" i="26"/>
  <c r="H34" i="25"/>
  <c r="I31" i="25"/>
  <c r="H32" i="25"/>
  <c r="H50" i="25"/>
  <c r="H48" i="25"/>
  <c r="I47" i="25"/>
  <c r="H26" i="25"/>
  <c r="H24" i="25"/>
  <c r="I23" i="25"/>
  <c r="G58" i="25"/>
  <c r="G56" i="25"/>
  <c r="H55" i="25"/>
  <c r="H42" i="25"/>
  <c r="I39" i="25"/>
  <c r="H40" i="25"/>
  <c r="G66" i="25"/>
  <c r="G64" i="25"/>
  <c r="H63" i="25"/>
  <c r="H18" i="25"/>
  <c r="I15" i="25"/>
  <c r="H16" i="25"/>
  <c r="I8" i="25"/>
  <c r="J7" i="25"/>
  <c r="I10" i="25"/>
  <c r="F42" i="24"/>
  <c r="G39" i="24"/>
  <c r="F40" i="24"/>
  <c r="H10" i="24"/>
  <c r="I7" i="24"/>
  <c r="H8" i="24"/>
  <c r="H26" i="24"/>
  <c r="H24" i="24"/>
  <c r="I23" i="24"/>
  <c r="E48" i="24"/>
  <c r="F47" i="24"/>
  <c r="E50" i="24"/>
  <c r="D64" i="24"/>
  <c r="E63" i="24"/>
  <c r="D66" i="24"/>
  <c r="H18" i="24"/>
  <c r="H16" i="24"/>
  <c r="I15" i="24"/>
  <c r="G34" i="24"/>
  <c r="G32" i="24"/>
  <c r="H31" i="24"/>
  <c r="D58" i="24"/>
  <c r="D56" i="24"/>
  <c r="E55" i="24"/>
  <c r="G18" i="22"/>
  <c r="G16" i="22"/>
  <c r="H15" i="22"/>
  <c r="J8" i="22"/>
  <c r="K7" i="22"/>
  <c r="J10" i="22"/>
  <c r="C55" i="22"/>
  <c r="C62" i="22"/>
  <c r="C63" i="22" s="1"/>
  <c r="E34" i="22"/>
  <c r="F31" i="22"/>
  <c r="E32" i="22"/>
  <c r="D40" i="22"/>
  <c r="E39" i="22"/>
  <c r="D42" i="22"/>
  <c r="F24" i="22"/>
  <c r="G23" i="22"/>
  <c r="F26" i="22"/>
  <c r="C50" i="22"/>
  <c r="C48" i="22"/>
  <c r="D47" i="22"/>
  <c r="J10" i="26" l="1"/>
  <c r="K7" i="26"/>
  <c r="J8" i="26"/>
  <c r="I16" i="26"/>
  <c r="J15" i="26"/>
  <c r="I18" i="26"/>
  <c r="I40" i="26"/>
  <c r="J39" i="26"/>
  <c r="I42" i="26"/>
  <c r="I32" i="26"/>
  <c r="J31" i="26"/>
  <c r="I34" i="26"/>
  <c r="H64" i="26"/>
  <c r="I63" i="26"/>
  <c r="H66" i="26"/>
  <c r="H58" i="26"/>
  <c r="I55" i="26"/>
  <c r="H56" i="26"/>
  <c r="I24" i="26"/>
  <c r="J23" i="26"/>
  <c r="I26" i="26"/>
  <c r="I48" i="26"/>
  <c r="J47" i="26"/>
  <c r="I50" i="26"/>
  <c r="J10" i="25"/>
  <c r="K7" i="25"/>
  <c r="J8" i="25"/>
  <c r="I16" i="25"/>
  <c r="J15" i="25"/>
  <c r="I18" i="25"/>
  <c r="I40" i="25"/>
  <c r="J39" i="25"/>
  <c r="I42" i="25"/>
  <c r="I32" i="25"/>
  <c r="J31" i="25"/>
  <c r="I34" i="25"/>
  <c r="H64" i="25"/>
  <c r="I63" i="25"/>
  <c r="H66" i="25"/>
  <c r="H58" i="25"/>
  <c r="I55" i="25"/>
  <c r="H56" i="25"/>
  <c r="I24" i="25"/>
  <c r="J23" i="25"/>
  <c r="I26" i="25"/>
  <c r="I48" i="25"/>
  <c r="J47" i="25"/>
  <c r="I50" i="25"/>
  <c r="E58" i="24"/>
  <c r="E56" i="24"/>
  <c r="F55" i="24"/>
  <c r="I16" i="24"/>
  <c r="J15" i="24"/>
  <c r="I18" i="24"/>
  <c r="F50" i="24"/>
  <c r="F48" i="24"/>
  <c r="G47" i="24"/>
  <c r="I24" i="24"/>
  <c r="J23" i="24"/>
  <c r="I26" i="24"/>
  <c r="I8" i="24"/>
  <c r="J7" i="24"/>
  <c r="I10" i="24"/>
  <c r="H34" i="24"/>
  <c r="H32" i="24"/>
  <c r="I31" i="24"/>
  <c r="E66" i="24"/>
  <c r="E64" i="24"/>
  <c r="F63" i="24"/>
  <c r="G40" i="24"/>
  <c r="H39" i="24"/>
  <c r="G42" i="24"/>
  <c r="D48" i="22"/>
  <c r="E47" i="22"/>
  <c r="D50" i="22"/>
  <c r="E42" i="22"/>
  <c r="F39" i="22"/>
  <c r="E40" i="22"/>
  <c r="F32" i="22"/>
  <c r="G31" i="22"/>
  <c r="F34" i="22"/>
  <c r="C66" i="22"/>
  <c r="C64" i="22"/>
  <c r="D63" i="22"/>
  <c r="K10" i="22"/>
  <c r="K8" i="22"/>
  <c r="L7" i="22"/>
  <c r="G26" i="22"/>
  <c r="G24" i="22"/>
  <c r="H23" i="22"/>
  <c r="C58" i="22"/>
  <c r="C56" i="22"/>
  <c r="D55" i="22"/>
  <c r="H16" i="22"/>
  <c r="I15" i="22"/>
  <c r="H18" i="22"/>
  <c r="J50" i="26" l="1"/>
  <c r="K47" i="26"/>
  <c r="J48" i="26"/>
  <c r="I58" i="26"/>
  <c r="I56" i="26"/>
  <c r="J55" i="26"/>
  <c r="J34" i="26"/>
  <c r="J32" i="26"/>
  <c r="K31" i="26"/>
  <c r="J18" i="26"/>
  <c r="J16" i="26"/>
  <c r="K15" i="26"/>
  <c r="K8" i="26"/>
  <c r="L7" i="26"/>
  <c r="K10" i="26"/>
  <c r="J26" i="26"/>
  <c r="K23" i="26"/>
  <c r="J24" i="26"/>
  <c r="I66" i="26"/>
  <c r="J63" i="26"/>
  <c r="I64" i="26"/>
  <c r="J42" i="26"/>
  <c r="J40" i="26"/>
  <c r="K39" i="26"/>
  <c r="J50" i="25"/>
  <c r="K47" i="25"/>
  <c r="J48" i="25"/>
  <c r="I58" i="25"/>
  <c r="I56" i="25"/>
  <c r="J55" i="25"/>
  <c r="J34" i="25"/>
  <c r="J32" i="25"/>
  <c r="K31" i="25"/>
  <c r="J18" i="25"/>
  <c r="J16" i="25"/>
  <c r="K15" i="25"/>
  <c r="K8" i="25"/>
  <c r="L7" i="25"/>
  <c r="K10" i="25"/>
  <c r="J26" i="25"/>
  <c r="K23" i="25"/>
  <c r="J24" i="25"/>
  <c r="I66" i="25"/>
  <c r="J63" i="25"/>
  <c r="I64" i="25"/>
  <c r="J42" i="25"/>
  <c r="J40" i="25"/>
  <c r="K39" i="25"/>
  <c r="H42" i="24"/>
  <c r="H40" i="24"/>
  <c r="I39" i="24"/>
  <c r="F64" i="24"/>
  <c r="G63" i="24"/>
  <c r="F66" i="24"/>
  <c r="I34" i="24"/>
  <c r="I32" i="24"/>
  <c r="J31" i="24"/>
  <c r="J10" i="24"/>
  <c r="J8" i="24"/>
  <c r="K7" i="24"/>
  <c r="J26" i="24"/>
  <c r="J24" i="24"/>
  <c r="K23" i="24"/>
  <c r="G48" i="24"/>
  <c r="H47" i="24"/>
  <c r="G50" i="24"/>
  <c r="J18" i="24"/>
  <c r="K15" i="24"/>
  <c r="J16" i="24"/>
  <c r="F58" i="24"/>
  <c r="G55" i="24"/>
  <c r="F56" i="24"/>
  <c r="H24" i="22"/>
  <c r="I23" i="22"/>
  <c r="H26" i="22"/>
  <c r="L8" i="22"/>
  <c r="M7" i="22"/>
  <c r="L10" i="22"/>
  <c r="G34" i="22"/>
  <c r="G32" i="22"/>
  <c r="H31" i="22"/>
  <c r="F40" i="22"/>
  <c r="G39" i="22"/>
  <c r="F42" i="22"/>
  <c r="E50" i="22"/>
  <c r="F47" i="22"/>
  <c r="E48" i="22"/>
  <c r="I18" i="22"/>
  <c r="J15" i="22"/>
  <c r="I16" i="22"/>
  <c r="D56" i="22"/>
  <c r="E55" i="22"/>
  <c r="D58" i="22"/>
  <c r="D64" i="22"/>
  <c r="E63" i="22"/>
  <c r="D66" i="22"/>
  <c r="J64" i="26" l="1"/>
  <c r="K63" i="26"/>
  <c r="J66" i="26"/>
  <c r="L10" i="26"/>
  <c r="L8" i="26"/>
  <c r="M7" i="26"/>
  <c r="K48" i="26"/>
  <c r="L47" i="26"/>
  <c r="K50" i="26"/>
  <c r="K40" i="26"/>
  <c r="L39" i="26"/>
  <c r="K42" i="26"/>
  <c r="K24" i="26"/>
  <c r="L23" i="26"/>
  <c r="K26" i="26"/>
  <c r="K16" i="26"/>
  <c r="L15" i="26"/>
  <c r="K18" i="26"/>
  <c r="K32" i="26"/>
  <c r="L31" i="26"/>
  <c r="K34" i="26"/>
  <c r="J58" i="26"/>
  <c r="J56" i="26"/>
  <c r="K55" i="26"/>
  <c r="J64" i="25"/>
  <c r="K63" i="25"/>
  <c r="J66" i="25"/>
  <c r="L10" i="25"/>
  <c r="L8" i="25"/>
  <c r="M7" i="25"/>
  <c r="K48" i="25"/>
  <c r="L47" i="25"/>
  <c r="K50" i="25"/>
  <c r="K40" i="25"/>
  <c r="L39" i="25"/>
  <c r="K42" i="25"/>
  <c r="K24" i="25"/>
  <c r="L23" i="25"/>
  <c r="K26" i="25"/>
  <c r="K16" i="25"/>
  <c r="L15" i="25"/>
  <c r="K18" i="25"/>
  <c r="K32" i="25"/>
  <c r="L31" i="25"/>
  <c r="K34" i="25"/>
  <c r="J58" i="25"/>
  <c r="J56" i="25"/>
  <c r="K55" i="25"/>
  <c r="K16" i="24"/>
  <c r="L15" i="24"/>
  <c r="K18" i="24"/>
  <c r="J34" i="24"/>
  <c r="J32" i="24"/>
  <c r="K31" i="24"/>
  <c r="G58" i="24"/>
  <c r="G56" i="24"/>
  <c r="H55" i="24"/>
  <c r="H50" i="24"/>
  <c r="I47" i="24"/>
  <c r="H48" i="24"/>
  <c r="K24" i="24"/>
  <c r="L23" i="24"/>
  <c r="K26" i="24"/>
  <c r="K8" i="24"/>
  <c r="L7" i="24"/>
  <c r="K10" i="24"/>
  <c r="G66" i="24"/>
  <c r="G64" i="24"/>
  <c r="H63" i="24"/>
  <c r="I40" i="24"/>
  <c r="J39" i="24"/>
  <c r="I42" i="24"/>
  <c r="E66" i="22"/>
  <c r="F63" i="22"/>
  <c r="E64" i="22"/>
  <c r="F48" i="22"/>
  <c r="G47" i="22"/>
  <c r="F50" i="22"/>
  <c r="G42" i="22"/>
  <c r="G40" i="22"/>
  <c r="H39" i="22"/>
  <c r="H32" i="22"/>
  <c r="I31" i="22"/>
  <c r="H34" i="22"/>
  <c r="M10" i="22"/>
  <c r="N7" i="22"/>
  <c r="M8" i="22"/>
  <c r="I26" i="22"/>
  <c r="J23" i="22"/>
  <c r="I24" i="22"/>
  <c r="E58" i="22"/>
  <c r="F55" i="22"/>
  <c r="E56" i="22"/>
  <c r="J16" i="22"/>
  <c r="K15" i="22"/>
  <c r="J18" i="22"/>
  <c r="K58" i="26" l="1"/>
  <c r="K56" i="26"/>
  <c r="L55" i="26"/>
  <c r="L34" i="26"/>
  <c r="M31" i="26"/>
  <c r="L32" i="26"/>
  <c r="L26" i="26"/>
  <c r="L24" i="26"/>
  <c r="M23" i="26"/>
  <c r="L50" i="26"/>
  <c r="L48" i="26"/>
  <c r="M47" i="26"/>
  <c r="M8" i="26"/>
  <c r="N7" i="26"/>
  <c r="M10" i="26"/>
  <c r="K66" i="26"/>
  <c r="K64" i="26"/>
  <c r="L63" i="26"/>
  <c r="L18" i="26"/>
  <c r="M15" i="26"/>
  <c r="L16" i="26"/>
  <c r="L42" i="26"/>
  <c r="M39" i="26"/>
  <c r="L40" i="26"/>
  <c r="K58" i="25"/>
  <c r="K56" i="25"/>
  <c r="L55" i="25"/>
  <c r="L34" i="25"/>
  <c r="M31" i="25"/>
  <c r="L32" i="25"/>
  <c r="L26" i="25"/>
  <c r="L24" i="25"/>
  <c r="M23" i="25"/>
  <c r="L50" i="25"/>
  <c r="L48" i="25"/>
  <c r="M47" i="25"/>
  <c r="M8" i="25"/>
  <c r="N7" i="25"/>
  <c r="M10" i="25"/>
  <c r="K66" i="25"/>
  <c r="K64" i="25"/>
  <c r="L63" i="25"/>
  <c r="L18" i="25"/>
  <c r="M15" i="25"/>
  <c r="L16" i="25"/>
  <c r="L42" i="25"/>
  <c r="M39" i="25"/>
  <c r="L40" i="25"/>
  <c r="K34" i="24"/>
  <c r="K32" i="24"/>
  <c r="L31" i="24"/>
  <c r="L18" i="24"/>
  <c r="L16" i="24"/>
  <c r="M15" i="24"/>
  <c r="L26" i="24"/>
  <c r="L24" i="24"/>
  <c r="M23" i="24"/>
  <c r="J42" i="24"/>
  <c r="K39" i="24"/>
  <c r="J40" i="24"/>
  <c r="H64" i="24"/>
  <c r="I63" i="24"/>
  <c r="H66" i="24"/>
  <c r="L10" i="24"/>
  <c r="M7" i="24"/>
  <c r="L8" i="24"/>
  <c r="I48" i="24"/>
  <c r="J47" i="24"/>
  <c r="I50" i="24"/>
  <c r="H58" i="24"/>
  <c r="H56" i="24"/>
  <c r="I55" i="24"/>
  <c r="K18" i="22"/>
  <c r="K16" i="22"/>
  <c r="L15" i="22"/>
  <c r="J24" i="22"/>
  <c r="K23" i="22"/>
  <c r="J26" i="22"/>
  <c r="I34" i="22"/>
  <c r="J31" i="22"/>
  <c r="I32" i="22"/>
  <c r="F64" i="22"/>
  <c r="G63" i="22"/>
  <c r="F66" i="22"/>
  <c r="F56" i="22"/>
  <c r="G55" i="22"/>
  <c r="F58" i="22"/>
  <c r="N8" i="22"/>
  <c r="O7" i="22"/>
  <c r="N10" i="22"/>
  <c r="H40" i="22"/>
  <c r="I39" i="22"/>
  <c r="H42" i="22"/>
  <c r="G50" i="22"/>
  <c r="G48" i="22"/>
  <c r="H47" i="22"/>
  <c r="M16" i="26" l="1"/>
  <c r="N15" i="26"/>
  <c r="M18" i="26"/>
  <c r="M24" i="26"/>
  <c r="N23" i="26"/>
  <c r="M26" i="26"/>
  <c r="M32" i="26"/>
  <c r="N31" i="26"/>
  <c r="M34" i="26"/>
  <c r="M40" i="26"/>
  <c r="N39" i="26"/>
  <c r="M42" i="26"/>
  <c r="L64" i="26"/>
  <c r="M63" i="26"/>
  <c r="L66" i="26"/>
  <c r="N10" i="26"/>
  <c r="O7" i="26"/>
  <c r="N8" i="26"/>
  <c r="M48" i="26"/>
  <c r="N47" i="26"/>
  <c r="M50" i="26"/>
  <c r="L56" i="26"/>
  <c r="M55" i="26"/>
  <c r="L58" i="26"/>
  <c r="M16" i="25"/>
  <c r="N15" i="25"/>
  <c r="M18" i="25"/>
  <c r="M24" i="25"/>
  <c r="N23" i="25"/>
  <c r="M26" i="25"/>
  <c r="M32" i="25"/>
  <c r="N31" i="25"/>
  <c r="M34" i="25"/>
  <c r="M40" i="25"/>
  <c r="N39" i="25"/>
  <c r="M42" i="25"/>
  <c r="L64" i="25"/>
  <c r="M63" i="25"/>
  <c r="L66" i="25"/>
  <c r="N10" i="25"/>
  <c r="O7" i="25"/>
  <c r="N8" i="25"/>
  <c r="M48" i="25"/>
  <c r="N47" i="25"/>
  <c r="M50" i="25"/>
  <c r="L56" i="25"/>
  <c r="M55" i="25"/>
  <c r="L58" i="25"/>
  <c r="M8" i="24"/>
  <c r="N7" i="24"/>
  <c r="M10" i="24"/>
  <c r="I66" i="24"/>
  <c r="I64" i="24"/>
  <c r="J63" i="24"/>
  <c r="M16" i="24"/>
  <c r="N15" i="24"/>
  <c r="M18" i="24"/>
  <c r="I58" i="24"/>
  <c r="I56" i="24"/>
  <c r="J55" i="24"/>
  <c r="J50" i="24"/>
  <c r="J48" i="24"/>
  <c r="K47" i="24"/>
  <c r="K40" i="24"/>
  <c r="L39" i="24"/>
  <c r="K42" i="24"/>
  <c r="M24" i="24"/>
  <c r="N23" i="24"/>
  <c r="M26" i="24"/>
  <c r="L34" i="24"/>
  <c r="L32" i="24"/>
  <c r="M31" i="24"/>
  <c r="G66" i="22"/>
  <c r="G64" i="22"/>
  <c r="H63" i="22"/>
  <c r="L16" i="22"/>
  <c r="M15" i="22"/>
  <c r="L18" i="22"/>
  <c r="H48" i="22"/>
  <c r="I47" i="22"/>
  <c r="H50" i="22"/>
  <c r="I42" i="22"/>
  <c r="J39" i="22"/>
  <c r="I40" i="22"/>
  <c r="O10" i="22"/>
  <c r="O8" i="22"/>
  <c r="P7" i="22"/>
  <c r="G58" i="22"/>
  <c r="G56" i="22"/>
  <c r="H55" i="22"/>
  <c r="J32" i="22"/>
  <c r="K31" i="22"/>
  <c r="J34" i="22"/>
  <c r="K26" i="22"/>
  <c r="K24" i="22"/>
  <c r="L23" i="22"/>
  <c r="N50" i="26" l="1"/>
  <c r="O47" i="26"/>
  <c r="N48" i="26"/>
  <c r="M66" i="26"/>
  <c r="N63" i="26"/>
  <c r="M64" i="26"/>
  <c r="N34" i="26"/>
  <c r="N32" i="26"/>
  <c r="O31" i="26"/>
  <c r="N18" i="26"/>
  <c r="N16" i="26"/>
  <c r="O15" i="26"/>
  <c r="M58" i="26"/>
  <c r="N55" i="26"/>
  <c r="M56" i="26"/>
  <c r="O8" i="26"/>
  <c r="P7" i="26"/>
  <c r="O10" i="26"/>
  <c r="N42" i="26"/>
  <c r="N40" i="26"/>
  <c r="O39" i="26"/>
  <c r="N26" i="26"/>
  <c r="O23" i="26"/>
  <c r="N24" i="26"/>
  <c r="N50" i="25"/>
  <c r="O47" i="25"/>
  <c r="N48" i="25"/>
  <c r="M66" i="25"/>
  <c r="N63" i="25"/>
  <c r="M64" i="25"/>
  <c r="N34" i="25"/>
  <c r="N32" i="25"/>
  <c r="O31" i="25"/>
  <c r="N18" i="25"/>
  <c r="N16" i="25"/>
  <c r="O15" i="25"/>
  <c r="M58" i="25"/>
  <c r="N55" i="25"/>
  <c r="M56" i="25"/>
  <c r="O8" i="25"/>
  <c r="P7" i="25"/>
  <c r="O10" i="25"/>
  <c r="N42" i="25"/>
  <c r="N40" i="25"/>
  <c r="O39" i="25"/>
  <c r="N26" i="25"/>
  <c r="O23" i="25"/>
  <c r="N24" i="25"/>
  <c r="M34" i="24"/>
  <c r="M32" i="24"/>
  <c r="N31" i="24"/>
  <c r="N26" i="24"/>
  <c r="N24" i="24"/>
  <c r="O23" i="24"/>
  <c r="J58" i="24"/>
  <c r="K55" i="24"/>
  <c r="J56" i="24"/>
  <c r="N18" i="24"/>
  <c r="O15" i="24"/>
  <c r="N16" i="24"/>
  <c r="J64" i="24"/>
  <c r="K63" i="24"/>
  <c r="J66" i="24"/>
  <c r="N10" i="24"/>
  <c r="N8" i="24"/>
  <c r="O7" i="24"/>
  <c r="L42" i="24"/>
  <c r="L40" i="24"/>
  <c r="M39" i="24"/>
  <c r="K48" i="24"/>
  <c r="L47" i="24"/>
  <c r="K50" i="24"/>
  <c r="K34" i="22"/>
  <c r="K32" i="22"/>
  <c r="L31" i="22"/>
  <c r="H56" i="22"/>
  <c r="I55" i="22"/>
  <c r="H58" i="22"/>
  <c r="P8" i="22"/>
  <c r="Q7" i="22"/>
  <c r="P10" i="22"/>
  <c r="I50" i="22"/>
  <c r="J47" i="22"/>
  <c r="I48" i="22"/>
  <c r="H64" i="22"/>
  <c r="I63" i="22"/>
  <c r="H66" i="22"/>
  <c r="L24" i="22"/>
  <c r="M23" i="22"/>
  <c r="L26" i="22"/>
  <c r="J40" i="22"/>
  <c r="K39" i="22"/>
  <c r="J42" i="22"/>
  <c r="M18" i="22"/>
  <c r="N15" i="22"/>
  <c r="M16" i="22"/>
  <c r="N56" i="26" l="1"/>
  <c r="N58" i="26"/>
  <c r="O55" i="26"/>
  <c r="O16" i="26"/>
  <c r="P15" i="26"/>
  <c r="O18" i="26"/>
  <c r="O48" i="26"/>
  <c r="P47" i="26"/>
  <c r="O50" i="26"/>
  <c r="O24" i="26"/>
  <c r="P23" i="26"/>
  <c r="O26" i="26"/>
  <c r="O40" i="26"/>
  <c r="P39" i="26"/>
  <c r="O42" i="26"/>
  <c r="P10" i="26"/>
  <c r="P8" i="26"/>
  <c r="Q7" i="26"/>
  <c r="O32" i="26"/>
  <c r="P31" i="26"/>
  <c r="O34" i="26"/>
  <c r="N64" i="26"/>
  <c r="O63" i="26"/>
  <c r="N66" i="26"/>
  <c r="N56" i="25"/>
  <c r="N58" i="25"/>
  <c r="O55" i="25"/>
  <c r="O16" i="25"/>
  <c r="P15" i="25"/>
  <c r="O18" i="25"/>
  <c r="O48" i="25"/>
  <c r="P47" i="25"/>
  <c r="O50" i="25"/>
  <c r="O24" i="25"/>
  <c r="P23" i="25"/>
  <c r="O26" i="25"/>
  <c r="O40" i="25"/>
  <c r="P39" i="25"/>
  <c r="O42" i="25"/>
  <c r="P10" i="25"/>
  <c r="P8" i="25"/>
  <c r="Q7" i="25"/>
  <c r="O32" i="25"/>
  <c r="P31" i="25"/>
  <c r="O34" i="25"/>
  <c r="N64" i="25"/>
  <c r="O63" i="25"/>
  <c r="N66" i="25"/>
  <c r="L50" i="24"/>
  <c r="M47" i="24"/>
  <c r="L48" i="24"/>
  <c r="M40" i="24"/>
  <c r="N39" i="24"/>
  <c r="M42" i="24"/>
  <c r="K66" i="24"/>
  <c r="K64" i="24"/>
  <c r="L63" i="24"/>
  <c r="N34" i="24"/>
  <c r="N32" i="24"/>
  <c r="O31" i="24"/>
  <c r="O8" i="24"/>
  <c r="P7" i="24"/>
  <c r="O10" i="24"/>
  <c r="O16" i="24"/>
  <c r="P15" i="24"/>
  <c r="O18" i="24"/>
  <c r="K56" i="24"/>
  <c r="L55" i="24"/>
  <c r="O24" i="24"/>
  <c r="P23" i="24"/>
  <c r="O26" i="24"/>
  <c r="I58" i="22"/>
  <c r="J55" i="22"/>
  <c r="I56" i="22"/>
  <c r="N16" i="22"/>
  <c r="O15" i="22"/>
  <c r="N18" i="22"/>
  <c r="K42" i="22"/>
  <c r="K40" i="22"/>
  <c r="L39" i="22"/>
  <c r="M26" i="22"/>
  <c r="N23" i="22"/>
  <c r="M24" i="22"/>
  <c r="I66" i="22"/>
  <c r="J63" i="22"/>
  <c r="I64" i="22"/>
  <c r="J48" i="22"/>
  <c r="K47" i="22"/>
  <c r="J50" i="22"/>
  <c r="Q10" i="22"/>
  <c r="R7" i="22"/>
  <c r="Q8" i="22"/>
  <c r="L32" i="22"/>
  <c r="M31" i="22"/>
  <c r="L34" i="22"/>
  <c r="P34" i="26" l="1"/>
  <c r="Q31" i="26"/>
  <c r="P32" i="26"/>
  <c r="Q8" i="26"/>
  <c r="R7" i="26"/>
  <c r="Q10" i="26"/>
  <c r="P42" i="26"/>
  <c r="Q39" i="26"/>
  <c r="P40" i="26"/>
  <c r="P50" i="26"/>
  <c r="P48" i="26"/>
  <c r="Q47" i="26"/>
  <c r="O66" i="26"/>
  <c r="O64" i="26"/>
  <c r="P63" i="26"/>
  <c r="P26" i="26"/>
  <c r="P24" i="26"/>
  <c r="Q23" i="26"/>
  <c r="P18" i="26"/>
  <c r="Q15" i="26"/>
  <c r="P16" i="26"/>
  <c r="O58" i="26"/>
  <c r="O56" i="26"/>
  <c r="P55" i="26"/>
  <c r="P34" i="25"/>
  <c r="Q31" i="25"/>
  <c r="P32" i="25"/>
  <c r="Q8" i="25"/>
  <c r="R7" i="25"/>
  <c r="Q10" i="25"/>
  <c r="P42" i="25"/>
  <c r="Q39" i="25"/>
  <c r="P40" i="25"/>
  <c r="P50" i="25"/>
  <c r="P48" i="25"/>
  <c r="Q47" i="25"/>
  <c r="O66" i="25"/>
  <c r="O64" i="25"/>
  <c r="P63" i="25"/>
  <c r="P26" i="25"/>
  <c r="P24" i="25"/>
  <c r="Q23" i="25"/>
  <c r="P18" i="25"/>
  <c r="Q15" i="25"/>
  <c r="P16" i="25"/>
  <c r="O58" i="25"/>
  <c r="O56" i="25"/>
  <c r="P55" i="25"/>
  <c r="P26" i="24"/>
  <c r="P24" i="24"/>
  <c r="Q23" i="24"/>
  <c r="L58" i="24"/>
  <c r="L56" i="24"/>
  <c r="M55" i="24"/>
  <c r="P18" i="24"/>
  <c r="P16" i="24"/>
  <c r="Q15" i="24"/>
  <c r="L64" i="24"/>
  <c r="M63" i="24"/>
  <c r="L66" i="24"/>
  <c r="N42" i="24"/>
  <c r="O39" i="24"/>
  <c r="N40" i="24"/>
  <c r="P10" i="24"/>
  <c r="Q7" i="24"/>
  <c r="P8" i="24"/>
  <c r="O34" i="24"/>
  <c r="O32" i="24"/>
  <c r="P31" i="24"/>
  <c r="M48" i="24"/>
  <c r="N47" i="24"/>
  <c r="M50" i="24"/>
  <c r="N24" i="22"/>
  <c r="O23" i="22"/>
  <c r="N26" i="22"/>
  <c r="L40" i="22"/>
  <c r="M39" i="22"/>
  <c r="L42" i="22"/>
  <c r="O18" i="22"/>
  <c r="O16" i="22"/>
  <c r="P15" i="22"/>
  <c r="J56" i="22"/>
  <c r="K55" i="22"/>
  <c r="J58" i="22"/>
  <c r="M34" i="22"/>
  <c r="N31" i="22"/>
  <c r="M32" i="22"/>
  <c r="R8" i="22"/>
  <c r="S7" i="22"/>
  <c r="R10" i="22"/>
  <c r="K50" i="22"/>
  <c r="K48" i="22"/>
  <c r="L47" i="22"/>
  <c r="J64" i="22"/>
  <c r="K63" i="22"/>
  <c r="J66" i="22"/>
  <c r="P56" i="26" l="1"/>
  <c r="P58" i="26"/>
  <c r="Q55" i="26"/>
  <c r="Q16" i="26"/>
  <c r="R15" i="26"/>
  <c r="Q18" i="26"/>
  <c r="Q24" i="26"/>
  <c r="R23" i="26"/>
  <c r="Q26" i="26"/>
  <c r="Q48" i="26"/>
  <c r="R47" i="26"/>
  <c r="Q50" i="26"/>
  <c r="Q40" i="26"/>
  <c r="R39" i="26"/>
  <c r="Q42" i="26"/>
  <c r="Q32" i="26"/>
  <c r="R31" i="26"/>
  <c r="Q34" i="26"/>
  <c r="P64" i="26"/>
  <c r="Q63" i="26"/>
  <c r="P66" i="26"/>
  <c r="R10" i="26"/>
  <c r="S7" i="26"/>
  <c r="R8" i="26"/>
  <c r="P56" i="25"/>
  <c r="P58" i="25"/>
  <c r="Q55" i="25"/>
  <c r="Q16" i="25"/>
  <c r="R15" i="25"/>
  <c r="Q18" i="25"/>
  <c r="Q24" i="25"/>
  <c r="R23" i="25"/>
  <c r="Q26" i="25"/>
  <c r="Q48" i="25"/>
  <c r="R47" i="25"/>
  <c r="Q50" i="25"/>
  <c r="Q40" i="25"/>
  <c r="R39" i="25"/>
  <c r="Q42" i="25"/>
  <c r="Q32" i="25"/>
  <c r="R31" i="25"/>
  <c r="Q34" i="25"/>
  <c r="P64" i="25"/>
  <c r="Q63" i="25"/>
  <c r="P66" i="25"/>
  <c r="R10" i="25"/>
  <c r="S7" i="25"/>
  <c r="R8" i="25"/>
  <c r="O40" i="24"/>
  <c r="P39" i="24"/>
  <c r="O42" i="24"/>
  <c r="M58" i="24"/>
  <c r="M56" i="24"/>
  <c r="N55" i="24"/>
  <c r="N50" i="24"/>
  <c r="N48" i="24"/>
  <c r="O47" i="24"/>
  <c r="P34" i="24"/>
  <c r="P32" i="24"/>
  <c r="Q31" i="24"/>
  <c r="Q8" i="24"/>
  <c r="R7" i="24"/>
  <c r="Q10" i="24"/>
  <c r="M66" i="24"/>
  <c r="M64" i="24"/>
  <c r="N63" i="24"/>
  <c r="Q16" i="24"/>
  <c r="R15" i="24"/>
  <c r="Q18" i="24"/>
  <c r="Q24" i="24"/>
  <c r="R23" i="24"/>
  <c r="Q26" i="24"/>
  <c r="S10" i="22"/>
  <c r="S8" i="22"/>
  <c r="T7" i="22"/>
  <c r="K58" i="22"/>
  <c r="K56" i="22"/>
  <c r="L55" i="22"/>
  <c r="O26" i="22"/>
  <c r="O24" i="22"/>
  <c r="P23" i="22"/>
  <c r="K66" i="22"/>
  <c r="K64" i="22"/>
  <c r="L63" i="22"/>
  <c r="L48" i="22"/>
  <c r="M47" i="22"/>
  <c r="L50" i="22"/>
  <c r="N32" i="22"/>
  <c r="O31" i="22"/>
  <c r="N34" i="22"/>
  <c r="P16" i="22"/>
  <c r="Q15" i="22"/>
  <c r="P18" i="22"/>
  <c r="M42" i="22"/>
  <c r="N39" i="22"/>
  <c r="M40" i="22"/>
  <c r="Q66" i="26" l="1"/>
  <c r="R63" i="26"/>
  <c r="Q64" i="26"/>
  <c r="R42" i="26"/>
  <c r="R40" i="26"/>
  <c r="S39" i="26"/>
  <c r="R26" i="26"/>
  <c r="S23" i="26"/>
  <c r="R24" i="26"/>
  <c r="S8" i="26"/>
  <c r="T7" i="26"/>
  <c r="S10" i="26"/>
  <c r="R34" i="26"/>
  <c r="R32" i="26"/>
  <c r="S31" i="26"/>
  <c r="R50" i="26"/>
  <c r="S47" i="26"/>
  <c r="R48" i="26"/>
  <c r="R18" i="26"/>
  <c r="R16" i="26"/>
  <c r="S15" i="26"/>
  <c r="Q58" i="26"/>
  <c r="R55" i="26"/>
  <c r="Q56" i="26"/>
  <c r="Q66" i="25"/>
  <c r="R63" i="25"/>
  <c r="Q64" i="25"/>
  <c r="R42" i="25"/>
  <c r="R40" i="25"/>
  <c r="S39" i="25"/>
  <c r="R26" i="25"/>
  <c r="S23" i="25"/>
  <c r="R24" i="25"/>
  <c r="S8" i="25"/>
  <c r="T7" i="25"/>
  <c r="S10" i="25"/>
  <c r="R34" i="25"/>
  <c r="R32" i="25"/>
  <c r="S31" i="25"/>
  <c r="R50" i="25"/>
  <c r="S47" i="25"/>
  <c r="R48" i="25"/>
  <c r="R18" i="25"/>
  <c r="R16" i="25"/>
  <c r="S15" i="25"/>
  <c r="Q58" i="25"/>
  <c r="R55" i="25"/>
  <c r="Q56" i="25"/>
  <c r="R18" i="24"/>
  <c r="S15" i="24"/>
  <c r="R16" i="24"/>
  <c r="N64" i="24"/>
  <c r="O63" i="24"/>
  <c r="N66" i="24"/>
  <c r="R10" i="24"/>
  <c r="R8" i="24"/>
  <c r="S7" i="24"/>
  <c r="Q34" i="24"/>
  <c r="Q32" i="24"/>
  <c r="R31" i="24"/>
  <c r="N58" i="24"/>
  <c r="O55" i="24"/>
  <c r="N56" i="24"/>
  <c r="P42" i="24"/>
  <c r="P40" i="24"/>
  <c r="Q39" i="24"/>
  <c r="R26" i="24"/>
  <c r="R24" i="24"/>
  <c r="S23" i="24"/>
  <c r="O48" i="24"/>
  <c r="P47" i="24"/>
  <c r="O50" i="24"/>
  <c r="N40" i="22"/>
  <c r="O39" i="22"/>
  <c r="N42" i="22"/>
  <c r="Q18" i="22"/>
  <c r="R15" i="22"/>
  <c r="Q16" i="22"/>
  <c r="O34" i="22"/>
  <c r="O32" i="22"/>
  <c r="P31" i="22"/>
  <c r="M50" i="22"/>
  <c r="N47" i="22"/>
  <c r="M48" i="22"/>
  <c r="P24" i="22"/>
  <c r="Q23" i="22"/>
  <c r="P26" i="22"/>
  <c r="T8" i="22"/>
  <c r="U7" i="22"/>
  <c r="T10" i="22"/>
  <c r="L64" i="22"/>
  <c r="M63" i="22"/>
  <c r="L66" i="22"/>
  <c r="L56" i="22"/>
  <c r="M55" i="22"/>
  <c r="L58" i="22"/>
  <c r="S24" i="26" l="1"/>
  <c r="T23" i="26"/>
  <c r="S26" i="26"/>
  <c r="S40" i="26"/>
  <c r="T39" i="26"/>
  <c r="S42" i="26"/>
  <c r="R64" i="26"/>
  <c r="S63" i="26"/>
  <c r="R66" i="26"/>
  <c r="R56" i="26"/>
  <c r="R58" i="26"/>
  <c r="S55" i="26"/>
  <c r="S16" i="26"/>
  <c r="T15" i="26"/>
  <c r="S18" i="26"/>
  <c r="S48" i="26"/>
  <c r="T47" i="26"/>
  <c r="S50" i="26"/>
  <c r="S32" i="26"/>
  <c r="T31" i="26"/>
  <c r="S34" i="26"/>
  <c r="T10" i="26"/>
  <c r="T8" i="26"/>
  <c r="U7" i="26"/>
  <c r="S24" i="25"/>
  <c r="T23" i="25"/>
  <c r="S26" i="25"/>
  <c r="S40" i="25"/>
  <c r="T39" i="25"/>
  <c r="S42" i="25"/>
  <c r="R64" i="25"/>
  <c r="S63" i="25"/>
  <c r="R66" i="25"/>
  <c r="R56" i="25"/>
  <c r="R58" i="25"/>
  <c r="S55" i="25"/>
  <c r="S16" i="25"/>
  <c r="T15" i="25"/>
  <c r="S18" i="25"/>
  <c r="S48" i="25"/>
  <c r="T47" i="25"/>
  <c r="S50" i="25"/>
  <c r="S32" i="25"/>
  <c r="T31" i="25"/>
  <c r="S34" i="25"/>
  <c r="T10" i="25"/>
  <c r="T8" i="25"/>
  <c r="U7" i="25"/>
  <c r="Q40" i="24"/>
  <c r="R39" i="24"/>
  <c r="Q42" i="24"/>
  <c r="O58" i="24"/>
  <c r="O56" i="24"/>
  <c r="P55" i="24"/>
  <c r="R34" i="24"/>
  <c r="R32" i="24"/>
  <c r="S31" i="24"/>
  <c r="S16" i="24"/>
  <c r="T15" i="24"/>
  <c r="S18" i="24"/>
  <c r="P50" i="24"/>
  <c r="Q47" i="24"/>
  <c r="P48" i="24"/>
  <c r="S24" i="24"/>
  <c r="T23" i="24"/>
  <c r="S26" i="24"/>
  <c r="S8" i="24"/>
  <c r="T7" i="24"/>
  <c r="S10" i="24"/>
  <c r="O66" i="24"/>
  <c r="O64" i="24"/>
  <c r="P63" i="24"/>
  <c r="Q26" i="22"/>
  <c r="R23" i="22"/>
  <c r="Q24" i="22"/>
  <c r="N48" i="22"/>
  <c r="O47" i="22"/>
  <c r="N50" i="22"/>
  <c r="R16" i="22"/>
  <c r="S15" i="22"/>
  <c r="R18" i="22"/>
  <c r="O42" i="22"/>
  <c r="O40" i="22"/>
  <c r="P39" i="22"/>
  <c r="M58" i="22"/>
  <c r="N55" i="22"/>
  <c r="M56" i="22"/>
  <c r="M66" i="22"/>
  <c r="N63" i="22"/>
  <c r="M64" i="22"/>
  <c r="U10" i="22"/>
  <c r="V7" i="22"/>
  <c r="U8" i="22"/>
  <c r="P32" i="22"/>
  <c r="Q31" i="22"/>
  <c r="P34" i="22"/>
  <c r="U8" i="26" l="1"/>
  <c r="V7" i="26"/>
  <c r="U10" i="26"/>
  <c r="T34" i="26"/>
  <c r="U31" i="26"/>
  <c r="T32" i="26"/>
  <c r="T18" i="26"/>
  <c r="U15" i="26"/>
  <c r="T16" i="26"/>
  <c r="S58" i="26"/>
  <c r="S56" i="26"/>
  <c r="T55" i="26"/>
  <c r="S66" i="26"/>
  <c r="S64" i="26"/>
  <c r="T63" i="26"/>
  <c r="T26" i="26"/>
  <c r="T24" i="26"/>
  <c r="U23" i="26"/>
  <c r="T50" i="26"/>
  <c r="T48" i="26"/>
  <c r="U47" i="26"/>
  <c r="T42" i="26"/>
  <c r="U39" i="26"/>
  <c r="T40" i="26"/>
  <c r="U8" i="25"/>
  <c r="V7" i="25"/>
  <c r="U10" i="25"/>
  <c r="T34" i="25"/>
  <c r="U31" i="25"/>
  <c r="T32" i="25"/>
  <c r="T18" i="25"/>
  <c r="U15" i="25"/>
  <c r="T16" i="25"/>
  <c r="S58" i="25"/>
  <c r="S56" i="25"/>
  <c r="T55" i="25"/>
  <c r="S66" i="25"/>
  <c r="S64" i="25"/>
  <c r="T63" i="25"/>
  <c r="T26" i="25"/>
  <c r="T24" i="25"/>
  <c r="U23" i="25"/>
  <c r="T50" i="25"/>
  <c r="T48" i="25"/>
  <c r="U47" i="25"/>
  <c r="T42" i="25"/>
  <c r="U39" i="25"/>
  <c r="T40" i="25"/>
  <c r="P64" i="24"/>
  <c r="Q63" i="24"/>
  <c r="P66" i="24"/>
  <c r="U7" i="24"/>
  <c r="T8" i="24"/>
  <c r="Q48" i="24"/>
  <c r="R47" i="24"/>
  <c r="Q50" i="24"/>
  <c r="P58" i="24"/>
  <c r="P56" i="24"/>
  <c r="Q55" i="24"/>
  <c r="R42" i="24"/>
  <c r="S39" i="24"/>
  <c r="R40" i="24"/>
  <c r="T26" i="24"/>
  <c r="T24" i="24"/>
  <c r="U23" i="24"/>
  <c r="T18" i="24"/>
  <c r="T16" i="24"/>
  <c r="U15" i="24"/>
  <c r="S32" i="24"/>
  <c r="S34" i="24"/>
  <c r="T31" i="24"/>
  <c r="O50" i="22"/>
  <c r="O48" i="22"/>
  <c r="P47" i="22"/>
  <c r="R24" i="22"/>
  <c r="S23" i="22"/>
  <c r="R26" i="22"/>
  <c r="Q34" i="22"/>
  <c r="R31" i="22"/>
  <c r="Q32" i="22"/>
  <c r="V8" i="22"/>
  <c r="W7" i="22"/>
  <c r="V10" i="22"/>
  <c r="N64" i="22"/>
  <c r="O63" i="22"/>
  <c r="N66" i="22"/>
  <c r="N56" i="22"/>
  <c r="O55" i="22"/>
  <c r="N58" i="22"/>
  <c r="P40" i="22"/>
  <c r="Q39" i="22"/>
  <c r="P42" i="22"/>
  <c r="S18" i="22"/>
  <c r="S16" i="22"/>
  <c r="T15" i="22"/>
  <c r="U24" i="26" l="1"/>
  <c r="V23" i="26"/>
  <c r="U26" i="26"/>
  <c r="T56" i="26"/>
  <c r="U55" i="26"/>
  <c r="T58" i="26"/>
  <c r="U16" i="26"/>
  <c r="V15" i="26"/>
  <c r="U18" i="26"/>
  <c r="V10" i="26"/>
  <c r="W7" i="26"/>
  <c r="V8" i="26"/>
  <c r="U40" i="26"/>
  <c r="V39" i="26"/>
  <c r="U42" i="26"/>
  <c r="U48" i="26"/>
  <c r="V47" i="26"/>
  <c r="U50" i="26"/>
  <c r="T64" i="26"/>
  <c r="U63" i="26"/>
  <c r="T66" i="26"/>
  <c r="U32" i="26"/>
  <c r="V31" i="26"/>
  <c r="U34" i="26"/>
  <c r="U24" i="25"/>
  <c r="V23" i="25"/>
  <c r="U26" i="25"/>
  <c r="T56" i="25"/>
  <c r="U55" i="25"/>
  <c r="T58" i="25"/>
  <c r="U16" i="25"/>
  <c r="V15" i="25"/>
  <c r="U18" i="25"/>
  <c r="V10" i="25"/>
  <c r="W7" i="25"/>
  <c r="V8" i="25"/>
  <c r="U40" i="25"/>
  <c r="V39" i="25"/>
  <c r="U42" i="25"/>
  <c r="U48" i="25"/>
  <c r="V47" i="25"/>
  <c r="U50" i="25"/>
  <c r="T64" i="25"/>
  <c r="U63" i="25"/>
  <c r="T66" i="25"/>
  <c r="U32" i="25"/>
  <c r="V31" i="25"/>
  <c r="U34" i="25"/>
  <c r="T34" i="24"/>
  <c r="T32" i="24"/>
  <c r="U31" i="24"/>
  <c r="U24" i="24"/>
  <c r="V23" i="24"/>
  <c r="U26" i="24"/>
  <c r="Q58" i="24"/>
  <c r="Q56" i="24"/>
  <c r="R55" i="24"/>
  <c r="Q66" i="24"/>
  <c r="Q64" i="24"/>
  <c r="R63" i="24"/>
  <c r="S40" i="24"/>
  <c r="T39" i="24"/>
  <c r="S42" i="24"/>
  <c r="R50" i="24"/>
  <c r="R48" i="24"/>
  <c r="S47" i="24"/>
  <c r="U16" i="24"/>
  <c r="V15" i="24"/>
  <c r="U18" i="24"/>
  <c r="U8" i="24"/>
  <c r="V7" i="24"/>
  <c r="U10" i="24"/>
  <c r="O66" i="22"/>
  <c r="O64" i="22"/>
  <c r="P63" i="22"/>
  <c r="W10" i="22"/>
  <c r="W8" i="22"/>
  <c r="X7" i="22"/>
  <c r="S26" i="22"/>
  <c r="S24" i="22"/>
  <c r="T23" i="22"/>
  <c r="T16" i="22"/>
  <c r="U15" i="22"/>
  <c r="T18" i="22"/>
  <c r="Q42" i="22"/>
  <c r="R39" i="22"/>
  <c r="Q40" i="22"/>
  <c r="O58" i="22"/>
  <c r="O56" i="22"/>
  <c r="P55" i="22"/>
  <c r="R32" i="22"/>
  <c r="S31" i="22"/>
  <c r="R34" i="22"/>
  <c r="P48" i="22"/>
  <c r="Q47" i="22"/>
  <c r="P50" i="22"/>
  <c r="U66" i="26" l="1"/>
  <c r="V63" i="26"/>
  <c r="U64" i="26"/>
  <c r="V42" i="26"/>
  <c r="V40" i="26"/>
  <c r="W39" i="26"/>
  <c r="V18" i="26"/>
  <c r="V16" i="26"/>
  <c r="W15" i="26"/>
  <c r="V26" i="26"/>
  <c r="W23" i="26"/>
  <c r="V24" i="26"/>
  <c r="V34" i="26"/>
  <c r="V32" i="26"/>
  <c r="W31" i="26"/>
  <c r="V50" i="26"/>
  <c r="W47" i="26"/>
  <c r="V48" i="26"/>
  <c r="W8" i="26"/>
  <c r="X7" i="26"/>
  <c r="W10" i="26"/>
  <c r="U58" i="26"/>
  <c r="V55" i="26"/>
  <c r="U56" i="26"/>
  <c r="U66" i="25"/>
  <c r="V63" i="25"/>
  <c r="U64" i="25"/>
  <c r="V42" i="25"/>
  <c r="V40" i="25"/>
  <c r="W39" i="25"/>
  <c r="V18" i="25"/>
  <c r="V16" i="25"/>
  <c r="W15" i="25"/>
  <c r="V26" i="25"/>
  <c r="W23" i="25"/>
  <c r="V24" i="25"/>
  <c r="V34" i="25"/>
  <c r="V32" i="25"/>
  <c r="W31" i="25"/>
  <c r="V50" i="25"/>
  <c r="W47" i="25"/>
  <c r="V48" i="25"/>
  <c r="W8" i="25"/>
  <c r="X7" i="25"/>
  <c r="W10" i="25"/>
  <c r="U58" i="25"/>
  <c r="V55" i="25"/>
  <c r="U56" i="25"/>
  <c r="V18" i="24"/>
  <c r="W15" i="24"/>
  <c r="V16" i="24"/>
  <c r="S48" i="24"/>
  <c r="T47" i="24"/>
  <c r="S50" i="24"/>
  <c r="T42" i="24"/>
  <c r="T40" i="24"/>
  <c r="U39" i="24"/>
  <c r="R64" i="24"/>
  <c r="S63" i="24"/>
  <c r="R66" i="24"/>
  <c r="V10" i="24"/>
  <c r="V8" i="24"/>
  <c r="W7" i="24"/>
  <c r="R58" i="24"/>
  <c r="S55" i="24"/>
  <c r="R56" i="24"/>
  <c r="V26" i="24"/>
  <c r="V24" i="24"/>
  <c r="W23" i="24"/>
  <c r="U32" i="24"/>
  <c r="U34" i="24"/>
  <c r="V31" i="24"/>
  <c r="Q50" i="22"/>
  <c r="R47" i="22"/>
  <c r="Q48" i="22"/>
  <c r="S34" i="22"/>
  <c r="S32" i="22"/>
  <c r="T31" i="22"/>
  <c r="R40" i="22"/>
  <c r="S39" i="22"/>
  <c r="R42" i="22"/>
  <c r="P56" i="22"/>
  <c r="Q55" i="22"/>
  <c r="P58" i="22"/>
  <c r="U18" i="22"/>
  <c r="V15" i="22"/>
  <c r="U16" i="22"/>
  <c r="T24" i="22"/>
  <c r="U23" i="22"/>
  <c r="T26" i="22"/>
  <c r="X8" i="22"/>
  <c r="Y7" i="22"/>
  <c r="X10" i="22"/>
  <c r="P64" i="22"/>
  <c r="Q63" i="22"/>
  <c r="P66" i="22"/>
  <c r="X10" i="26" l="1"/>
  <c r="X8" i="26"/>
  <c r="Y7" i="26"/>
  <c r="W40" i="26"/>
  <c r="X39" i="26"/>
  <c r="W42" i="26"/>
  <c r="V64" i="26"/>
  <c r="W63" i="26"/>
  <c r="V66" i="26"/>
  <c r="V56" i="26"/>
  <c r="V58" i="26"/>
  <c r="W55" i="26"/>
  <c r="W48" i="26"/>
  <c r="X47" i="26"/>
  <c r="W50" i="26"/>
  <c r="W32" i="26"/>
  <c r="X31" i="26"/>
  <c r="W34" i="26"/>
  <c r="W24" i="26"/>
  <c r="X23" i="26"/>
  <c r="W26" i="26"/>
  <c r="W16" i="26"/>
  <c r="X15" i="26"/>
  <c r="W18" i="26"/>
  <c r="X10" i="25"/>
  <c r="X8" i="25"/>
  <c r="Y7" i="25"/>
  <c r="W40" i="25"/>
  <c r="X39" i="25"/>
  <c r="W42" i="25"/>
  <c r="V64" i="25"/>
  <c r="W63" i="25"/>
  <c r="V66" i="25"/>
  <c r="V56" i="25"/>
  <c r="V58" i="25"/>
  <c r="W55" i="25"/>
  <c r="W48" i="25"/>
  <c r="X47" i="25"/>
  <c r="W50" i="25"/>
  <c r="W32" i="25"/>
  <c r="X31" i="25"/>
  <c r="W34" i="25"/>
  <c r="W24" i="25"/>
  <c r="X23" i="25"/>
  <c r="W26" i="25"/>
  <c r="W16" i="25"/>
  <c r="X15" i="25"/>
  <c r="W18" i="25"/>
  <c r="V34" i="24"/>
  <c r="V32" i="24"/>
  <c r="W31" i="24"/>
  <c r="W16" i="24"/>
  <c r="X15" i="24"/>
  <c r="W18" i="24"/>
  <c r="W24" i="24"/>
  <c r="X23" i="24"/>
  <c r="W26" i="24"/>
  <c r="S58" i="24"/>
  <c r="S56" i="24"/>
  <c r="T55" i="24"/>
  <c r="W8" i="24"/>
  <c r="X7" i="24"/>
  <c r="W10" i="24"/>
  <c r="S66" i="24"/>
  <c r="S64" i="24"/>
  <c r="T63" i="24"/>
  <c r="U40" i="24"/>
  <c r="V39" i="24"/>
  <c r="U42" i="24"/>
  <c r="T50" i="24"/>
  <c r="U47" i="24"/>
  <c r="T48" i="24"/>
  <c r="Q66" i="22"/>
  <c r="R63" i="22"/>
  <c r="Q64" i="22"/>
  <c r="Y10" i="22"/>
  <c r="Z7" i="22"/>
  <c r="Y8" i="22"/>
  <c r="T32" i="22"/>
  <c r="U31" i="22"/>
  <c r="T34" i="22"/>
  <c r="R48" i="22"/>
  <c r="S47" i="22"/>
  <c r="R50" i="22"/>
  <c r="U26" i="22"/>
  <c r="V23" i="22"/>
  <c r="U24" i="22"/>
  <c r="V16" i="22"/>
  <c r="W15" i="22"/>
  <c r="V18" i="22"/>
  <c r="Q58" i="22"/>
  <c r="R55" i="22"/>
  <c r="Q56" i="22"/>
  <c r="S42" i="22"/>
  <c r="S40" i="22"/>
  <c r="T39" i="22"/>
  <c r="X26" i="26" l="1"/>
  <c r="X24" i="26"/>
  <c r="Y23" i="26"/>
  <c r="X50" i="26"/>
  <c r="X48" i="26"/>
  <c r="Y47" i="26"/>
  <c r="W58" i="26"/>
  <c r="W56" i="26"/>
  <c r="X55" i="26"/>
  <c r="W66" i="26"/>
  <c r="W64" i="26"/>
  <c r="X63" i="26"/>
  <c r="X18" i="26"/>
  <c r="Y15" i="26"/>
  <c r="X16" i="26"/>
  <c r="X34" i="26"/>
  <c r="Y31" i="26"/>
  <c r="X32" i="26"/>
  <c r="X42" i="26"/>
  <c r="Y39" i="26"/>
  <c r="X40" i="26"/>
  <c r="Y8" i="26"/>
  <c r="Z7" i="26"/>
  <c r="Y10" i="26"/>
  <c r="X26" i="25"/>
  <c r="X24" i="25"/>
  <c r="Y23" i="25"/>
  <c r="X50" i="25"/>
  <c r="X48" i="25"/>
  <c r="Y47" i="25"/>
  <c r="W58" i="25"/>
  <c r="W56" i="25"/>
  <c r="X55" i="25"/>
  <c r="W66" i="25"/>
  <c r="W64" i="25"/>
  <c r="X63" i="25"/>
  <c r="X18" i="25"/>
  <c r="Y15" i="25"/>
  <c r="X16" i="25"/>
  <c r="X34" i="25"/>
  <c r="Y31" i="25"/>
  <c r="X32" i="25"/>
  <c r="X42" i="25"/>
  <c r="Y39" i="25"/>
  <c r="X40" i="25"/>
  <c r="Y8" i="25"/>
  <c r="Z7" i="25"/>
  <c r="Y10" i="25"/>
  <c r="V42" i="24"/>
  <c r="W39" i="24"/>
  <c r="V40" i="24"/>
  <c r="T64" i="24"/>
  <c r="U63" i="24"/>
  <c r="T66" i="24"/>
  <c r="X10" i="24"/>
  <c r="Y7" i="24"/>
  <c r="X8" i="24"/>
  <c r="T58" i="24"/>
  <c r="T56" i="24"/>
  <c r="U55" i="24"/>
  <c r="X26" i="24"/>
  <c r="X24" i="24"/>
  <c r="Y23" i="24"/>
  <c r="U48" i="24"/>
  <c r="V47" i="24"/>
  <c r="U50" i="24"/>
  <c r="X18" i="24"/>
  <c r="X16" i="24"/>
  <c r="Y15" i="24"/>
  <c r="W32" i="24"/>
  <c r="W34" i="24"/>
  <c r="X31" i="24"/>
  <c r="R56" i="22"/>
  <c r="S55" i="22"/>
  <c r="R58" i="22"/>
  <c r="W18" i="22"/>
  <c r="W16" i="22"/>
  <c r="X15" i="22"/>
  <c r="Z8" i="22"/>
  <c r="AA7" i="22"/>
  <c r="Z10" i="22"/>
  <c r="R64" i="22"/>
  <c r="S63" i="22"/>
  <c r="R66" i="22"/>
  <c r="T40" i="22"/>
  <c r="U39" i="22"/>
  <c r="T42" i="22"/>
  <c r="V24" i="22"/>
  <c r="W23" i="22"/>
  <c r="V26" i="22"/>
  <c r="S50" i="22"/>
  <c r="S48" i="22"/>
  <c r="T47" i="22"/>
  <c r="U34" i="22"/>
  <c r="V31" i="22"/>
  <c r="U32" i="22"/>
  <c r="Y40" i="26" l="1"/>
  <c r="Z39" i="26"/>
  <c r="Y42" i="26"/>
  <c r="Y16" i="26"/>
  <c r="Z15" i="26"/>
  <c r="Y18" i="26"/>
  <c r="X64" i="26"/>
  <c r="Y63" i="26"/>
  <c r="X66" i="26"/>
  <c r="Y48" i="26"/>
  <c r="Z47" i="26"/>
  <c r="Y50" i="26"/>
  <c r="Z10" i="26"/>
  <c r="AA7" i="26"/>
  <c r="Z8" i="26"/>
  <c r="Y32" i="26"/>
  <c r="Z31" i="26"/>
  <c r="Y34" i="26"/>
  <c r="X56" i="26"/>
  <c r="X58" i="26"/>
  <c r="Y55" i="26"/>
  <c r="Y24" i="26"/>
  <c r="Z23" i="26"/>
  <c r="Y26" i="26"/>
  <c r="Y40" i="25"/>
  <c r="Z39" i="25"/>
  <c r="Y42" i="25"/>
  <c r="Y16" i="25"/>
  <c r="Z15" i="25"/>
  <c r="Y18" i="25"/>
  <c r="X64" i="25"/>
  <c r="Y63" i="25"/>
  <c r="X66" i="25"/>
  <c r="Y48" i="25"/>
  <c r="Z47" i="25"/>
  <c r="Y50" i="25"/>
  <c r="Z10" i="25"/>
  <c r="AA7" i="25"/>
  <c r="Z8" i="25"/>
  <c r="Y32" i="25"/>
  <c r="Z31" i="25"/>
  <c r="Y34" i="25"/>
  <c r="X56" i="25"/>
  <c r="X58" i="25"/>
  <c r="Y55" i="25"/>
  <c r="Y24" i="25"/>
  <c r="Z23" i="25"/>
  <c r="Y26" i="25"/>
  <c r="X34" i="24"/>
  <c r="X32" i="24"/>
  <c r="Y31" i="24"/>
  <c r="U58" i="24"/>
  <c r="U56" i="24"/>
  <c r="V55" i="24"/>
  <c r="Y8" i="24"/>
  <c r="Z7" i="24"/>
  <c r="Y10" i="24"/>
  <c r="W40" i="24"/>
  <c r="X39" i="24"/>
  <c r="W42" i="24"/>
  <c r="Y16" i="24"/>
  <c r="Z15" i="24"/>
  <c r="Y18" i="24"/>
  <c r="V50" i="24"/>
  <c r="V48" i="24"/>
  <c r="W47" i="24"/>
  <c r="Y24" i="24"/>
  <c r="Z23" i="24"/>
  <c r="Y26" i="24"/>
  <c r="U66" i="24"/>
  <c r="U64" i="24"/>
  <c r="V63" i="24"/>
  <c r="T48" i="22"/>
  <c r="U47" i="22"/>
  <c r="T50" i="22"/>
  <c r="U42" i="22"/>
  <c r="V39" i="22"/>
  <c r="U40" i="22"/>
  <c r="S66" i="22"/>
  <c r="S64" i="22"/>
  <c r="T63" i="22"/>
  <c r="AA10" i="22"/>
  <c r="AA8" i="22"/>
  <c r="AB7" i="22"/>
  <c r="S58" i="22"/>
  <c r="S56" i="22"/>
  <c r="T55" i="22"/>
  <c r="V32" i="22"/>
  <c r="W31" i="22"/>
  <c r="V34" i="22"/>
  <c r="W26" i="22"/>
  <c r="W24" i="22"/>
  <c r="X23" i="22"/>
  <c r="X16" i="22"/>
  <c r="Y15" i="22"/>
  <c r="X18" i="22"/>
  <c r="AA8" i="26" l="1"/>
  <c r="AB7" i="26"/>
  <c r="AA10" i="26"/>
  <c r="Y66" i="26"/>
  <c r="Z63" i="26"/>
  <c r="Y64" i="26"/>
  <c r="Z42" i="26"/>
  <c r="Z40" i="26"/>
  <c r="AA39" i="26"/>
  <c r="Z26" i="26"/>
  <c r="AA23" i="26"/>
  <c r="Z24" i="26"/>
  <c r="Y58" i="26"/>
  <c r="Z55" i="26"/>
  <c r="Y56" i="26"/>
  <c r="Z34" i="26"/>
  <c r="Z32" i="26"/>
  <c r="AA31" i="26"/>
  <c r="Z50" i="26"/>
  <c r="AA47" i="26"/>
  <c r="Z48" i="26"/>
  <c r="Z18" i="26"/>
  <c r="Z16" i="26"/>
  <c r="AA15" i="26"/>
  <c r="AA8" i="25"/>
  <c r="AB7" i="25"/>
  <c r="AA10" i="25"/>
  <c r="Y66" i="25"/>
  <c r="Z63" i="25"/>
  <c r="Y64" i="25"/>
  <c r="Z42" i="25"/>
  <c r="Z40" i="25"/>
  <c r="AA39" i="25"/>
  <c r="Z26" i="25"/>
  <c r="AA23" i="25"/>
  <c r="Z24" i="25"/>
  <c r="Y58" i="25"/>
  <c r="Z55" i="25"/>
  <c r="Y56" i="25"/>
  <c r="Z34" i="25"/>
  <c r="Z32" i="25"/>
  <c r="AA31" i="25"/>
  <c r="Z50" i="25"/>
  <c r="AA47" i="25"/>
  <c r="Z48" i="25"/>
  <c r="Z18" i="25"/>
  <c r="Z16" i="25"/>
  <c r="AA15" i="25"/>
  <c r="V64" i="24"/>
  <c r="W63" i="24"/>
  <c r="V66" i="24"/>
  <c r="Z26" i="24"/>
  <c r="Z24" i="24"/>
  <c r="AA23" i="24"/>
  <c r="W48" i="24"/>
  <c r="X47" i="24"/>
  <c r="W50" i="24"/>
  <c r="Z18" i="24"/>
  <c r="AA15" i="24"/>
  <c r="Z16" i="24"/>
  <c r="Z10" i="24"/>
  <c r="Z8" i="24"/>
  <c r="AA7" i="24"/>
  <c r="V58" i="24"/>
  <c r="V56" i="24"/>
  <c r="W55" i="24"/>
  <c r="X42" i="24"/>
  <c r="X40" i="24"/>
  <c r="Y32" i="24"/>
  <c r="Y34" i="24"/>
  <c r="Z31" i="24"/>
  <c r="X24" i="22"/>
  <c r="Y23" i="22"/>
  <c r="X26" i="22"/>
  <c r="W34" i="22"/>
  <c r="W32" i="22"/>
  <c r="X31" i="22"/>
  <c r="T56" i="22"/>
  <c r="U55" i="22"/>
  <c r="T58" i="22"/>
  <c r="AB8" i="22"/>
  <c r="AC7" i="22"/>
  <c r="AB10" i="22"/>
  <c r="T64" i="22"/>
  <c r="U63" i="22"/>
  <c r="T66" i="22"/>
  <c r="V40" i="22"/>
  <c r="W39" i="22"/>
  <c r="V42" i="22"/>
  <c r="U50" i="22"/>
  <c r="V47" i="22"/>
  <c r="U48" i="22"/>
  <c r="Y18" i="22"/>
  <c r="Z15" i="22"/>
  <c r="Y16" i="22"/>
  <c r="AA16" i="26" l="1"/>
  <c r="AB15" i="26"/>
  <c r="AA18" i="26"/>
  <c r="AA48" i="26"/>
  <c r="AB47" i="26"/>
  <c r="AA50" i="26"/>
  <c r="AA32" i="26"/>
  <c r="AB31" i="26"/>
  <c r="AA34" i="26"/>
  <c r="Z56" i="26"/>
  <c r="Z58" i="26"/>
  <c r="AA55" i="26"/>
  <c r="AB10" i="26"/>
  <c r="AB8" i="26"/>
  <c r="AC7" i="26"/>
  <c r="AA24" i="26"/>
  <c r="AB23" i="26"/>
  <c r="AA26" i="26"/>
  <c r="AA40" i="26"/>
  <c r="AB39" i="26"/>
  <c r="AA42" i="26"/>
  <c r="Z64" i="26"/>
  <c r="AA63" i="26"/>
  <c r="Z66" i="26"/>
  <c r="AA16" i="25"/>
  <c r="AB15" i="25"/>
  <c r="AA18" i="25"/>
  <c r="AA48" i="25"/>
  <c r="AB47" i="25"/>
  <c r="AA50" i="25"/>
  <c r="AA32" i="25"/>
  <c r="AB31" i="25"/>
  <c r="AA34" i="25"/>
  <c r="Z56" i="25"/>
  <c r="Z58" i="25"/>
  <c r="AA55" i="25"/>
  <c r="AB10" i="25"/>
  <c r="AB8" i="25"/>
  <c r="AC7" i="25"/>
  <c r="AA24" i="25"/>
  <c r="AB23" i="25"/>
  <c r="AA26" i="25"/>
  <c r="AA40" i="25"/>
  <c r="AB39" i="25"/>
  <c r="AA42" i="25"/>
  <c r="Z64" i="25"/>
  <c r="AA63" i="25"/>
  <c r="Z66" i="25"/>
  <c r="Z34" i="24"/>
  <c r="Z32" i="24"/>
  <c r="AA31" i="24"/>
  <c r="W58" i="24"/>
  <c r="W56" i="24"/>
  <c r="X55" i="24"/>
  <c r="X50" i="24"/>
  <c r="Y47" i="24"/>
  <c r="X48" i="24"/>
  <c r="AA24" i="24"/>
  <c r="AB23" i="24"/>
  <c r="AA26" i="24"/>
  <c r="W66" i="24"/>
  <c r="W64" i="24"/>
  <c r="X63" i="24"/>
  <c r="Y40" i="24"/>
  <c r="Z39" i="24"/>
  <c r="AA8" i="24"/>
  <c r="AB7" i="24"/>
  <c r="AA10" i="24"/>
  <c r="AA16" i="24"/>
  <c r="AB15" i="24"/>
  <c r="AA18" i="24"/>
  <c r="U66" i="22"/>
  <c r="V63" i="22"/>
  <c r="U64" i="22"/>
  <c r="AC10" i="22"/>
  <c r="AD7" i="22"/>
  <c r="AC8" i="22"/>
  <c r="X32" i="22"/>
  <c r="Y31" i="22"/>
  <c r="X34" i="22"/>
  <c r="Z16" i="22"/>
  <c r="AA15" i="22"/>
  <c r="Z18" i="22"/>
  <c r="V48" i="22"/>
  <c r="W47" i="22"/>
  <c r="V50" i="22"/>
  <c r="W42" i="22"/>
  <c r="W40" i="22"/>
  <c r="X39" i="22"/>
  <c r="U58" i="22"/>
  <c r="V55" i="22"/>
  <c r="U56" i="22"/>
  <c r="Y26" i="22"/>
  <c r="Z23" i="22"/>
  <c r="Y24" i="22"/>
  <c r="AB42" i="26" l="1"/>
  <c r="AC39" i="26"/>
  <c r="AB40" i="26"/>
  <c r="AA58" i="26"/>
  <c r="AA56" i="26"/>
  <c r="AB55" i="26"/>
  <c r="AB34" i="26"/>
  <c r="AC31" i="26"/>
  <c r="AB32" i="26"/>
  <c r="AB18" i="26"/>
  <c r="AC15" i="26"/>
  <c r="AB16" i="26"/>
  <c r="AA66" i="26"/>
  <c r="AA64" i="26"/>
  <c r="AB63" i="26"/>
  <c r="AB26" i="26"/>
  <c r="AB24" i="26"/>
  <c r="AC23" i="26"/>
  <c r="AC8" i="26"/>
  <c r="AD7" i="26"/>
  <c r="AC10" i="26"/>
  <c r="AB50" i="26"/>
  <c r="AB48" i="26"/>
  <c r="AC47" i="26"/>
  <c r="AB42" i="25"/>
  <c r="AC39" i="25"/>
  <c r="AB40" i="25"/>
  <c r="AA58" i="25"/>
  <c r="AA56" i="25"/>
  <c r="AB55" i="25"/>
  <c r="AB34" i="25"/>
  <c r="AC31" i="25"/>
  <c r="AB32" i="25"/>
  <c r="AB18" i="25"/>
  <c r="AC15" i="25"/>
  <c r="AB16" i="25"/>
  <c r="AA66" i="25"/>
  <c r="AA64" i="25"/>
  <c r="AB63" i="25"/>
  <c r="AB26" i="25"/>
  <c r="AB24" i="25"/>
  <c r="AC23" i="25"/>
  <c r="AC8" i="25"/>
  <c r="AD7" i="25"/>
  <c r="AC10" i="25"/>
  <c r="AB50" i="25"/>
  <c r="AB48" i="25"/>
  <c r="AC47" i="25"/>
  <c r="AB10" i="24"/>
  <c r="AC7" i="24"/>
  <c r="AB8" i="24"/>
  <c r="Y48" i="24"/>
  <c r="Z47" i="24"/>
  <c r="Y50" i="24"/>
  <c r="X58" i="24"/>
  <c r="X56" i="24"/>
  <c r="Y55" i="24"/>
  <c r="AB18" i="24"/>
  <c r="AB16" i="24"/>
  <c r="AC15" i="24"/>
  <c r="Z42" i="24"/>
  <c r="AA39" i="24"/>
  <c r="Z40" i="24"/>
  <c r="X64" i="24"/>
  <c r="Y63" i="24"/>
  <c r="X66" i="24"/>
  <c r="AB26" i="24"/>
  <c r="AB24" i="24"/>
  <c r="AC23" i="24"/>
  <c r="AA32" i="24"/>
  <c r="AA34" i="24"/>
  <c r="AB31" i="24"/>
  <c r="Z24" i="22"/>
  <c r="AA23" i="22"/>
  <c r="Z26" i="22"/>
  <c r="V56" i="22"/>
  <c r="W55" i="22"/>
  <c r="V58" i="22"/>
  <c r="AA18" i="22"/>
  <c r="AA16" i="22"/>
  <c r="AB15" i="22"/>
  <c r="Y34" i="22"/>
  <c r="Z31" i="22"/>
  <c r="Y32" i="22"/>
  <c r="AD8" i="22"/>
  <c r="AE7" i="22"/>
  <c r="AD10" i="22"/>
  <c r="V64" i="22"/>
  <c r="W63" i="22"/>
  <c r="V66" i="22"/>
  <c r="X40" i="22"/>
  <c r="Y39" i="22"/>
  <c r="X42" i="22"/>
  <c r="W50" i="22"/>
  <c r="W48" i="22"/>
  <c r="X47" i="22"/>
  <c r="AC48" i="26" l="1"/>
  <c r="AD47" i="26"/>
  <c r="AC50" i="26"/>
  <c r="AD10" i="26"/>
  <c r="AE7" i="26"/>
  <c r="AD8" i="26"/>
  <c r="AC24" i="26"/>
  <c r="AD23" i="26"/>
  <c r="AC26" i="26"/>
  <c r="AC32" i="26"/>
  <c r="AD31" i="26"/>
  <c r="AC34" i="26"/>
  <c r="AB56" i="26"/>
  <c r="AC55" i="26"/>
  <c r="AB58" i="26"/>
  <c r="AC40" i="26"/>
  <c r="AD39" i="26"/>
  <c r="AC42" i="26"/>
  <c r="AB64" i="26"/>
  <c r="AC63" i="26"/>
  <c r="AB66" i="26"/>
  <c r="AC16" i="26"/>
  <c r="AD15" i="26"/>
  <c r="AC18" i="26"/>
  <c r="AC48" i="25"/>
  <c r="AD47" i="25"/>
  <c r="AC50" i="25"/>
  <c r="AD10" i="25"/>
  <c r="AE7" i="25"/>
  <c r="AD8" i="25"/>
  <c r="AC24" i="25"/>
  <c r="AD23" i="25"/>
  <c r="AC26" i="25"/>
  <c r="AC32" i="25"/>
  <c r="AD31" i="25"/>
  <c r="AC34" i="25"/>
  <c r="AB56" i="25"/>
  <c r="AC55" i="25"/>
  <c r="AB58" i="25"/>
  <c r="AC40" i="25"/>
  <c r="AD39" i="25"/>
  <c r="AC42" i="25"/>
  <c r="AB64" i="25"/>
  <c r="AC63" i="25"/>
  <c r="AB66" i="25"/>
  <c r="AC16" i="25"/>
  <c r="AD15" i="25"/>
  <c r="AC18" i="25"/>
  <c r="AA40" i="24"/>
  <c r="AB39" i="24"/>
  <c r="AA42" i="24"/>
  <c r="AC16" i="24"/>
  <c r="AD15" i="24"/>
  <c r="AC18" i="24"/>
  <c r="AC8" i="24"/>
  <c r="AD7" i="24"/>
  <c r="AC10" i="24"/>
  <c r="AB34" i="24"/>
  <c r="AB32" i="24"/>
  <c r="AC31" i="24"/>
  <c r="AC24" i="24"/>
  <c r="AD23" i="24"/>
  <c r="AC26" i="24"/>
  <c r="Y66" i="24"/>
  <c r="Y64" i="24"/>
  <c r="Z63" i="24"/>
  <c r="Y58" i="24"/>
  <c r="Y56" i="24"/>
  <c r="Z55" i="24"/>
  <c r="Z50" i="24"/>
  <c r="Z48" i="24"/>
  <c r="AA47" i="24"/>
  <c r="W66" i="22"/>
  <c r="W64" i="22"/>
  <c r="X63" i="22"/>
  <c r="AE10" i="22"/>
  <c r="AE8" i="22"/>
  <c r="AF7" i="22"/>
  <c r="Z32" i="22"/>
  <c r="AA31" i="22"/>
  <c r="Z34" i="22"/>
  <c r="AB16" i="22"/>
  <c r="AC15" i="22"/>
  <c r="AB18" i="22"/>
  <c r="AA26" i="22"/>
  <c r="AA24" i="22"/>
  <c r="AB23" i="22"/>
  <c r="X48" i="22"/>
  <c r="Y47" i="22"/>
  <c r="X50" i="22"/>
  <c r="Y42" i="22"/>
  <c r="Z39" i="22"/>
  <c r="Y40" i="22"/>
  <c r="W58" i="22"/>
  <c r="W56" i="22"/>
  <c r="X55" i="22"/>
  <c r="AC66" i="26" l="1"/>
  <c r="AD63" i="26"/>
  <c r="AC64" i="26"/>
  <c r="AC58" i="26"/>
  <c r="AD55" i="26"/>
  <c r="AC56" i="26"/>
  <c r="AD26" i="26"/>
  <c r="AE23" i="26"/>
  <c r="AD24" i="26"/>
  <c r="AD50" i="26"/>
  <c r="AE47" i="26"/>
  <c r="AD48" i="26"/>
  <c r="AD18" i="26"/>
  <c r="AD16" i="26"/>
  <c r="AE15" i="26"/>
  <c r="AD42" i="26"/>
  <c r="AD40" i="26"/>
  <c r="AE39" i="26"/>
  <c r="AD34" i="26"/>
  <c r="AD32" i="26"/>
  <c r="AE31" i="26"/>
  <c r="AE8" i="26"/>
  <c r="AF7" i="26"/>
  <c r="AE10" i="26"/>
  <c r="AC66" i="25"/>
  <c r="AD63" i="25"/>
  <c r="AC64" i="25"/>
  <c r="AC58" i="25"/>
  <c r="AD55" i="25"/>
  <c r="AC56" i="25"/>
  <c r="AD26" i="25"/>
  <c r="AE23" i="25"/>
  <c r="AD24" i="25"/>
  <c r="AD50" i="25"/>
  <c r="AE47" i="25"/>
  <c r="AD48" i="25"/>
  <c r="AD18" i="25"/>
  <c r="AD16" i="25"/>
  <c r="AE15" i="25"/>
  <c r="AD42" i="25"/>
  <c r="AD40" i="25"/>
  <c r="AE39" i="25"/>
  <c r="AD34" i="25"/>
  <c r="AD32" i="25"/>
  <c r="AE31" i="25"/>
  <c r="AE8" i="25"/>
  <c r="AF7" i="25"/>
  <c r="AE10" i="25"/>
  <c r="AA48" i="24"/>
  <c r="AB47" i="24"/>
  <c r="AA50" i="24"/>
  <c r="Z64" i="24"/>
  <c r="AA63" i="24"/>
  <c r="Z66" i="24"/>
  <c r="AD26" i="24"/>
  <c r="AD24" i="24"/>
  <c r="AE23" i="24"/>
  <c r="AC32" i="24"/>
  <c r="AC34" i="24"/>
  <c r="AD31" i="24"/>
  <c r="AD10" i="24"/>
  <c r="AD8" i="24"/>
  <c r="AE7" i="24"/>
  <c r="AB42" i="24"/>
  <c r="AB40" i="24"/>
  <c r="AC39" i="24"/>
  <c r="Z58" i="24"/>
  <c r="AA55" i="24"/>
  <c r="Z56" i="24"/>
  <c r="AD18" i="24"/>
  <c r="AE15" i="24"/>
  <c r="AD16" i="24"/>
  <c r="Y50" i="22"/>
  <c r="Z47" i="22"/>
  <c r="Y48" i="22"/>
  <c r="AB24" i="22"/>
  <c r="AC23" i="22"/>
  <c r="AB26" i="22"/>
  <c r="AC18" i="22"/>
  <c r="AD15" i="22"/>
  <c r="AC16" i="22"/>
  <c r="AF8" i="22"/>
  <c r="AG7" i="22"/>
  <c r="AF10" i="22"/>
  <c r="X64" i="22"/>
  <c r="Y63" i="22"/>
  <c r="X66" i="22"/>
  <c r="X56" i="22"/>
  <c r="Y55" i="22"/>
  <c r="X58" i="22"/>
  <c r="Z40" i="22"/>
  <c r="AA39" i="22"/>
  <c r="Z42" i="22"/>
  <c r="AA34" i="22"/>
  <c r="AA32" i="22"/>
  <c r="AB31" i="22"/>
  <c r="AE40" i="26" l="1"/>
  <c r="AF39" i="26"/>
  <c r="AE42" i="26"/>
  <c r="AE24" i="26"/>
  <c r="AF23" i="26"/>
  <c r="AE26" i="26"/>
  <c r="AD64" i="26"/>
  <c r="AE63" i="26"/>
  <c r="AD66" i="26"/>
  <c r="AF10" i="26"/>
  <c r="AF8" i="26"/>
  <c r="AG7" i="26"/>
  <c r="AM8" i="26" s="1"/>
  <c r="AN8" i="26" s="1"/>
  <c r="AE32" i="26"/>
  <c r="AF31" i="26"/>
  <c r="AE34" i="26"/>
  <c r="AE16" i="26"/>
  <c r="AF15" i="26"/>
  <c r="AE18" i="26"/>
  <c r="AE48" i="26"/>
  <c r="AF47" i="26"/>
  <c r="AE50" i="26"/>
  <c r="AD56" i="26"/>
  <c r="AD58" i="26"/>
  <c r="AE55" i="26"/>
  <c r="AE40" i="25"/>
  <c r="AF39" i="25"/>
  <c r="AE42" i="25"/>
  <c r="AE24" i="25"/>
  <c r="AF23" i="25"/>
  <c r="AE26" i="25"/>
  <c r="AD64" i="25"/>
  <c r="AE63" i="25"/>
  <c r="AD66" i="25"/>
  <c r="AF10" i="25"/>
  <c r="AF8" i="25"/>
  <c r="AG7" i="25"/>
  <c r="AE32" i="25"/>
  <c r="AF31" i="25"/>
  <c r="AE34" i="25"/>
  <c r="AE16" i="25"/>
  <c r="AF15" i="25"/>
  <c r="AE18" i="25"/>
  <c r="AE48" i="25"/>
  <c r="AF47" i="25"/>
  <c r="AE50" i="25"/>
  <c r="AD56" i="25"/>
  <c r="AD58" i="25"/>
  <c r="AE55" i="25"/>
  <c r="AA58" i="24"/>
  <c r="AA56" i="24"/>
  <c r="AB55" i="24"/>
  <c r="AC40" i="24"/>
  <c r="AD39" i="24"/>
  <c r="AC42" i="24"/>
  <c r="AD34" i="24"/>
  <c r="AD32" i="24"/>
  <c r="AE31" i="24"/>
  <c r="AB50" i="24"/>
  <c r="AC47" i="24"/>
  <c r="AB48" i="24"/>
  <c r="AE16" i="24"/>
  <c r="AF15" i="24"/>
  <c r="AE18" i="24"/>
  <c r="AE8" i="24"/>
  <c r="AF7" i="24"/>
  <c r="AE10" i="24"/>
  <c r="AE24" i="24"/>
  <c r="AF23" i="24"/>
  <c r="AE26" i="24"/>
  <c r="AA66" i="24"/>
  <c r="AA64" i="24"/>
  <c r="AB63" i="24"/>
  <c r="AB32" i="22"/>
  <c r="AC31" i="22"/>
  <c r="AB34" i="22"/>
  <c r="AA42" i="22"/>
  <c r="AA40" i="22"/>
  <c r="AB39" i="22"/>
  <c r="Y58" i="22"/>
  <c r="Z55" i="22"/>
  <c r="Y56" i="22"/>
  <c r="Y66" i="22"/>
  <c r="Z63" i="22"/>
  <c r="Y64" i="22"/>
  <c r="AG10" i="22"/>
  <c r="AG8" i="22"/>
  <c r="AM8" i="22"/>
  <c r="AN8" i="22" s="1"/>
  <c r="AC26" i="22"/>
  <c r="AD23" i="22"/>
  <c r="AC24" i="22"/>
  <c r="AD16" i="22"/>
  <c r="AE15" i="22"/>
  <c r="AD18" i="22"/>
  <c r="Z48" i="22"/>
  <c r="AA47" i="22"/>
  <c r="Z50" i="22"/>
  <c r="AE58" i="26" l="1"/>
  <c r="AE56" i="26"/>
  <c r="AF55" i="26"/>
  <c r="AF50" i="26"/>
  <c r="AF48" i="26"/>
  <c r="AG47" i="26"/>
  <c r="AF34" i="26"/>
  <c r="AG31" i="26"/>
  <c r="AF32" i="26"/>
  <c r="AG8" i="26"/>
  <c r="AG10" i="26"/>
  <c r="AE66" i="26"/>
  <c r="AE64" i="26"/>
  <c r="AF63" i="26"/>
  <c r="AF42" i="26"/>
  <c r="AG39" i="26"/>
  <c r="AF40" i="26"/>
  <c r="AF18" i="26"/>
  <c r="AG15" i="26"/>
  <c r="AF16" i="26"/>
  <c r="AF26" i="26"/>
  <c r="AF24" i="26"/>
  <c r="AG23" i="26"/>
  <c r="AE58" i="25"/>
  <c r="AE56" i="25"/>
  <c r="AF55" i="25"/>
  <c r="AF50" i="25"/>
  <c r="AF48" i="25"/>
  <c r="AG47" i="25"/>
  <c r="AF34" i="25"/>
  <c r="AG31" i="25"/>
  <c r="AF32" i="25"/>
  <c r="AG8" i="25"/>
  <c r="AG10" i="25"/>
  <c r="AM8" i="25"/>
  <c r="AN8" i="25" s="1"/>
  <c r="AE66" i="25"/>
  <c r="AE64" i="25"/>
  <c r="AF63" i="25"/>
  <c r="AF42" i="25"/>
  <c r="AG39" i="25"/>
  <c r="AF40" i="25"/>
  <c r="AF18" i="25"/>
  <c r="AG15" i="25"/>
  <c r="AF16" i="25"/>
  <c r="AF26" i="25"/>
  <c r="AF24" i="25"/>
  <c r="AG23" i="25"/>
  <c r="AF18" i="24"/>
  <c r="AF16" i="24"/>
  <c r="AG15" i="24"/>
  <c r="AB64" i="24"/>
  <c r="AC63" i="24"/>
  <c r="AB66" i="24"/>
  <c r="AF26" i="24"/>
  <c r="AF24" i="24"/>
  <c r="AG23" i="24"/>
  <c r="AF10" i="24"/>
  <c r="AG7" i="24"/>
  <c r="AF8" i="24"/>
  <c r="AC48" i="24"/>
  <c r="AD47" i="24"/>
  <c r="AC50" i="24"/>
  <c r="AE32" i="24"/>
  <c r="AE34" i="24"/>
  <c r="AF31" i="24"/>
  <c r="AD42" i="24"/>
  <c r="AE39" i="24"/>
  <c r="AD40" i="24"/>
  <c r="AB58" i="24"/>
  <c r="AB56" i="24"/>
  <c r="AC55" i="24"/>
  <c r="Z64" i="22"/>
  <c r="AA63" i="22"/>
  <c r="Z66" i="22"/>
  <c r="AB40" i="22"/>
  <c r="AC39" i="22"/>
  <c r="AB42" i="22"/>
  <c r="AA50" i="22"/>
  <c r="AA48" i="22"/>
  <c r="AB47" i="22"/>
  <c r="AD24" i="22"/>
  <c r="AE23" i="22"/>
  <c r="AD26" i="22"/>
  <c r="AE18" i="22"/>
  <c r="AE16" i="22"/>
  <c r="AF15" i="22"/>
  <c r="AJ12" i="22"/>
  <c r="AJ11" i="22"/>
  <c r="AO8" i="22"/>
  <c r="Z56" i="22"/>
  <c r="AA55" i="22"/>
  <c r="Z58" i="22"/>
  <c r="AC34" i="22"/>
  <c r="AD31" i="22"/>
  <c r="AC32" i="22"/>
  <c r="AG24" i="26" l="1"/>
  <c r="AG26" i="26"/>
  <c r="AM24" i="26"/>
  <c r="AN24" i="26" s="1"/>
  <c r="AG16" i="26"/>
  <c r="AG18" i="26"/>
  <c r="AM16" i="26"/>
  <c r="AN16" i="26" s="1"/>
  <c r="AJ12" i="26"/>
  <c r="AJ11" i="26"/>
  <c r="AG32" i="26"/>
  <c r="AG34" i="26"/>
  <c r="AM32" i="26"/>
  <c r="AN32" i="26" s="1"/>
  <c r="AG48" i="26"/>
  <c r="AG50" i="26"/>
  <c r="AM48" i="26"/>
  <c r="AN48" i="26" s="1"/>
  <c r="AG40" i="26"/>
  <c r="AG42" i="26"/>
  <c r="AM40" i="26"/>
  <c r="AN40" i="26" s="1"/>
  <c r="AF64" i="26"/>
  <c r="AG63" i="26"/>
  <c r="AF66" i="26"/>
  <c r="AF56" i="26"/>
  <c r="AF58" i="26"/>
  <c r="AG55" i="26"/>
  <c r="AG24" i="25"/>
  <c r="AG26" i="25"/>
  <c r="AM24" i="25"/>
  <c r="AN24" i="25" s="1"/>
  <c r="AG16" i="25"/>
  <c r="AG18" i="25"/>
  <c r="AM16" i="25"/>
  <c r="AN16" i="25" s="1"/>
  <c r="AO8" i="25"/>
  <c r="AJ12" i="25"/>
  <c r="AJ11" i="25"/>
  <c r="AG32" i="25"/>
  <c r="AG34" i="25"/>
  <c r="AM32" i="25"/>
  <c r="AN32" i="25" s="1"/>
  <c r="AG48" i="25"/>
  <c r="AG50" i="25"/>
  <c r="AM48" i="25"/>
  <c r="AN48" i="25" s="1"/>
  <c r="AG40" i="25"/>
  <c r="AG42" i="25"/>
  <c r="AM40" i="25"/>
  <c r="AN40" i="25" s="1"/>
  <c r="AF64" i="25"/>
  <c r="AG63" i="25"/>
  <c r="AF66" i="25"/>
  <c r="AF56" i="25"/>
  <c r="AF58" i="25"/>
  <c r="AG55" i="25"/>
  <c r="AC58" i="24"/>
  <c r="AC56" i="24"/>
  <c r="AD55" i="24"/>
  <c r="AE40" i="24"/>
  <c r="AF39" i="24"/>
  <c r="AE42" i="24"/>
  <c r="AF34" i="24"/>
  <c r="AF32" i="24"/>
  <c r="AG31" i="24"/>
  <c r="AD50" i="24"/>
  <c r="AD48" i="24"/>
  <c r="AE47" i="24"/>
  <c r="AG8" i="24"/>
  <c r="AG10" i="24"/>
  <c r="AM8" i="24"/>
  <c r="AN8" i="24" s="1"/>
  <c r="AG24" i="24"/>
  <c r="AG26" i="24"/>
  <c r="AM24" i="24"/>
  <c r="AN24" i="24" s="1"/>
  <c r="AJ27" i="24" s="1"/>
  <c r="AC66" i="24"/>
  <c r="AC64" i="24"/>
  <c r="AD63" i="24"/>
  <c r="AG16" i="24"/>
  <c r="AG18" i="24"/>
  <c r="AM16" i="24"/>
  <c r="AN16" i="24" s="1"/>
  <c r="AL12" i="22"/>
  <c r="AL11" i="22"/>
  <c r="AE26" i="22"/>
  <c r="AE24" i="22"/>
  <c r="AF23" i="22"/>
  <c r="AB48" i="22"/>
  <c r="AC47" i="22"/>
  <c r="AB50" i="22"/>
  <c r="AA66" i="22"/>
  <c r="AA64" i="22"/>
  <c r="AB63" i="22"/>
  <c r="AD32" i="22"/>
  <c r="AE31" i="22"/>
  <c r="AD34" i="22"/>
  <c r="AA58" i="22"/>
  <c r="AA56" i="22"/>
  <c r="AB55" i="22"/>
  <c r="AF16" i="22"/>
  <c r="AG15" i="22"/>
  <c r="AF18" i="22"/>
  <c r="AC42" i="22"/>
  <c r="AD39" i="22"/>
  <c r="AC40" i="22"/>
  <c r="AO24" i="25" l="1"/>
  <c r="AL27" i="25" s="1"/>
  <c r="AO40" i="25"/>
  <c r="AL44" i="25" s="1"/>
  <c r="AJ52" i="26"/>
  <c r="AJ51" i="26"/>
  <c r="AJ20" i="26"/>
  <c r="AJ19" i="26"/>
  <c r="AG58" i="26"/>
  <c r="AG56" i="26"/>
  <c r="AM56" i="26"/>
  <c r="AN56" i="26" s="1"/>
  <c r="AG66" i="26"/>
  <c r="AG64" i="26"/>
  <c r="AM64" i="26"/>
  <c r="AN64" i="26" s="1"/>
  <c r="AJ44" i="26"/>
  <c r="AJ43" i="26"/>
  <c r="AJ36" i="26"/>
  <c r="AJ35" i="26"/>
  <c r="AJ28" i="26"/>
  <c r="AJ27" i="26"/>
  <c r="AJ52" i="25"/>
  <c r="AJ51" i="25"/>
  <c r="AL12" i="25"/>
  <c r="AL11" i="25"/>
  <c r="AL28" i="25"/>
  <c r="AL43" i="25"/>
  <c r="AJ20" i="25"/>
  <c r="AJ19" i="25"/>
  <c r="AG58" i="25"/>
  <c r="AG56" i="25"/>
  <c r="AM56" i="25"/>
  <c r="AN56" i="25" s="1"/>
  <c r="AG66" i="25"/>
  <c r="AG64" i="25"/>
  <c r="AM64" i="25"/>
  <c r="AN64" i="25" s="1"/>
  <c r="AJ44" i="25"/>
  <c r="AJ43" i="25"/>
  <c r="AJ36" i="25"/>
  <c r="AJ35" i="25"/>
  <c r="AO16" i="25"/>
  <c r="AO32" i="25"/>
  <c r="AO48" i="25"/>
  <c r="AJ28" i="25"/>
  <c r="AJ27" i="25"/>
  <c r="AJ20" i="24"/>
  <c r="AJ19" i="24"/>
  <c r="AJ28" i="24"/>
  <c r="AE48" i="24"/>
  <c r="AF47" i="24"/>
  <c r="AE50" i="24"/>
  <c r="AD64" i="24"/>
  <c r="AE63" i="24"/>
  <c r="AD66" i="24"/>
  <c r="AO24" i="24"/>
  <c r="AO16" i="24"/>
  <c r="AO8" i="24"/>
  <c r="AJ12" i="24"/>
  <c r="AJ11" i="24"/>
  <c r="AG32" i="24"/>
  <c r="AG34" i="24"/>
  <c r="AM32" i="24"/>
  <c r="AN32" i="24" s="1"/>
  <c r="AF42" i="24"/>
  <c r="AF40" i="24"/>
  <c r="AG39" i="24"/>
  <c r="AD58" i="24"/>
  <c r="AD56" i="24"/>
  <c r="AE55" i="24"/>
  <c r="AD40" i="22"/>
  <c r="AE39" i="22"/>
  <c r="AD42" i="22"/>
  <c r="AB56" i="22"/>
  <c r="AC55" i="22"/>
  <c r="AB58" i="22"/>
  <c r="AE34" i="22"/>
  <c r="AE32" i="22"/>
  <c r="AF31" i="22"/>
  <c r="AB64" i="22"/>
  <c r="AC63" i="22"/>
  <c r="AB66" i="22"/>
  <c r="AG18" i="22"/>
  <c r="AG16" i="22"/>
  <c r="AM16" i="22"/>
  <c r="AN16" i="22" s="1"/>
  <c r="AC50" i="22"/>
  <c r="AD47" i="22"/>
  <c r="AC48" i="22"/>
  <c r="AF24" i="22"/>
  <c r="AG23" i="22"/>
  <c r="AF26" i="22"/>
  <c r="AJ68" i="26" l="1"/>
  <c r="AJ67" i="26"/>
  <c r="AJ60" i="26"/>
  <c r="AJ59" i="26"/>
  <c r="AL52" i="25"/>
  <c r="AL51" i="25"/>
  <c r="AL20" i="25"/>
  <c r="AL19" i="25"/>
  <c r="AJ60" i="25"/>
  <c r="AJ59" i="25"/>
  <c r="AO64" i="25"/>
  <c r="AL36" i="25"/>
  <c r="AL35" i="25"/>
  <c r="AJ68" i="25"/>
  <c r="AJ67" i="25"/>
  <c r="AO56" i="25"/>
  <c r="AG40" i="24"/>
  <c r="AG42" i="24"/>
  <c r="AM40" i="24"/>
  <c r="AN40" i="24" s="1"/>
  <c r="AL12" i="24"/>
  <c r="AL11" i="24"/>
  <c r="AL28" i="24"/>
  <c r="AL27" i="24"/>
  <c r="AF50" i="24"/>
  <c r="AG47" i="24"/>
  <c r="AF48" i="24"/>
  <c r="AE58" i="24"/>
  <c r="AE56" i="24"/>
  <c r="AF55" i="24"/>
  <c r="AJ36" i="24"/>
  <c r="AJ35" i="24"/>
  <c r="AL20" i="24"/>
  <c r="AL19" i="24"/>
  <c r="AO32" i="24"/>
  <c r="AE66" i="24"/>
  <c r="AE64" i="24"/>
  <c r="AF63" i="24"/>
  <c r="AG26" i="22"/>
  <c r="AG24" i="22"/>
  <c r="AM24" i="22"/>
  <c r="AN24" i="22" s="1"/>
  <c r="AO24" i="22" s="1"/>
  <c r="AD48" i="22"/>
  <c r="AE47" i="22"/>
  <c r="AD50" i="22"/>
  <c r="AJ20" i="22"/>
  <c r="AJ19" i="22"/>
  <c r="AO16" i="22"/>
  <c r="AC66" i="22"/>
  <c r="AD63" i="22"/>
  <c r="AC64" i="22"/>
  <c r="AF32" i="22"/>
  <c r="AG31" i="22"/>
  <c r="AF34" i="22"/>
  <c r="AC58" i="22"/>
  <c r="AD55" i="22"/>
  <c r="AC56" i="22"/>
  <c r="AE42" i="22"/>
  <c r="AE40" i="22"/>
  <c r="AF39" i="22"/>
  <c r="AO64" i="26" l="1"/>
  <c r="AL68" i="26" s="1"/>
  <c r="AO48" i="26"/>
  <c r="AO32" i="26"/>
  <c r="AO16" i="26"/>
  <c r="AO56" i="26"/>
  <c r="AL59" i="26" s="1"/>
  <c r="AO40" i="26"/>
  <c r="AO24" i="26"/>
  <c r="AO8" i="26"/>
  <c r="AL60" i="26"/>
  <c r="AL60" i="25"/>
  <c r="AL59" i="25"/>
  <c r="AL68" i="25"/>
  <c r="AL67" i="25"/>
  <c r="AL36" i="24"/>
  <c r="AL35" i="24"/>
  <c r="AF64" i="24"/>
  <c r="AG63" i="24"/>
  <c r="AF66" i="24"/>
  <c r="AF58" i="24"/>
  <c r="AF56" i="24"/>
  <c r="AG55" i="24"/>
  <c r="AG48" i="24"/>
  <c r="AG50" i="24"/>
  <c r="AM48" i="24"/>
  <c r="AN48" i="24" s="1"/>
  <c r="AJ44" i="24"/>
  <c r="AJ43" i="24"/>
  <c r="AO40" i="24"/>
  <c r="AF40" i="22"/>
  <c r="AG39" i="22"/>
  <c r="AF42" i="22"/>
  <c r="AG34" i="22"/>
  <c r="AG32" i="22"/>
  <c r="AM32" i="22"/>
  <c r="AN32" i="22" s="1"/>
  <c r="AD64" i="22"/>
  <c r="AE63" i="22"/>
  <c r="AD66" i="22"/>
  <c r="AL28" i="22"/>
  <c r="AL27" i="22"/>
  <c r="AL20" i="22"/>
  <c r="AL19" i="22"/>
  <c r="AD56" i="22"/>
  <c r="AE55" i="22"/>
  <c r="AD58" i="22"/>
  <c r="AE50" i="22"/>
  <c r="AE48" i="22"/>
  <c r="AF47" i="22"/>
  <c r="AJ28" i="22"/>
  <c r="AJ27" i="22"/>
  <c r="AL11" i="26" l="1"/>
  <c r="AL12" i="26"/>
  <c r="AL44" i="26"/>
  <c r="AL43" i="26"/>
  <c r="AL20" i="26"/>
  <c r="AL19" i="26"/>
  <c r="AL52" i="26"/>
  <c r="AL51" i="26"/>
  <c r="AL27" i="26"/>
  <c r="AL28" i="26"/>
  <c r="AL36" i="26"/>
  <c r="AL35" i="26"/>
  <c r="AK71" i="26"/>
  <c r="AD74" i="26" s="1"/>
  <c r="AL67" i="26"/>
  <c r="AL44" i="24"/>
  <c r="AL43" i="24"/>
  <c r="AJ52" i="24"/>
  <c r="AJ51" i="24"/>
  <c r="AO48" i="24"/>
  <c r="AG58" i="24"/>
  <c r="AG56" i="24"/>
  <c r="AM56" i="24"/>
  <c r="AN56" i="24" s="1"/>
  <c r="AG66" i="24"/>
  <c r="AG64" i="24"/>
  <c r="AM64" i="24"/>
  <c r="AN64" i="24" s="1"/>
  <c r="AJ68" i="24" s="1"/>
  <c r="AF48" i="22"/>
  <c r="AG47" i="22"/>
  <c r="AF50" i="22"/>
  <c r="AE58" i="22"/>
  <c r="AE56" i="22"/>
  <c r="AF55" i="22"/>
  <c r="AG42" i="22"/>
  <c r="AG40" i="22"/>
  <c r="AM40" i="22"/>
  <c r="AN40" i="22" s="1"/>
  <c r="AO40" i="22" s="1"/>
  <c r="AE66" i="22"/>
  <c r="AE64" i="22"/>
  <c r="AF63" i="22"/>
  <c r="AJ36" i="22"/>
  <c r="AJ35" i="22"/>
  <c r="AO32" i="22"/>
  <c r="AJ60" i="24" l="1"/>
  <c r="AJ59" i="24"/>
  <c r="AO64" i="24"/>
  <c r="AJ67" i="24"/>
  <c r="AO56" i="24"/>
  <c r="AL52" i="24"/>
  <c r="AL51" i="24"/>
  <c r="AL44" i="22"/>
  <c r="AL43" i="22"/>
  <c r="AL36" i="22"/>
  <c r="AL35" i="22"/>
  <c r="AF64" i="22"/>
  <c r="AG63" i="22"/>
  <c r="AF66" i="22"/>
  <c r="AJ44" i="22"/>
  <c r="AJ43" i="22"/>
  <c r="AF56" i="22"/>
  <c r="AG55" i="22"/>
  <c r="AF58" i="22"/>
  <c r="AG50" i="22"/>
  <c r="AG48" i="22"/>
  <c r="AM48" i="22"/>
  <c r="AN48" i="22" s="1"/>
  <c r="AL67" i="24" l="1"/>
  <c r="AL68" i="24"/>
  <c r="AK71" i="24" s="1"/>
  <c r="AD74" i="24" s="1"/>
  <c r="AL60" i="24"/>
  <c r="AL59" i="24"/>
  <c r="AJ52" i="22"/>
  <c r="AJ51" i="22"/>
  <c r="AO48" i="22"/>
  <c r="AG58" i="22"/>
  <c r="AG56" i="22"/>
  <c r="AM56" i="22"/>
  <c r="AN56" i="22" s="1"/>
  <c r="AG66" i="22"/>
  <c r="AG64" i="22"/>
  <c r="AM64" i="22"/>
  <c r="AN64" i="22" s="1"/>
  <c r="AO56" i="22" l="1"/>
  <c r="AJ68" i="22"/>
  <c r="AJ67" i="22"/>
  <c r="AJ60" i="22"/>
  <c r="AJ59" i="22"/>
  <c r="AL52" i="22"/>
  <c r="AL51" i="22"/>
  <c r="AO64" i="22"/>
  <c r="AL68" i="22" l="1"/>
  <c r="AL67" i="22"/>
  <c r="AL60" i="22"/>
  <c r="AL59" i="22"/>
  <c r="AK71" i="22" l="1"/>
  <c r="AD74" i="22" s="1"/>
</calcChain>
</file>

<file path=xl/comments1.xml><?xml version="1.0" encoding="utf-8"?>
<comments xmlns="http://schemas.openxmlformats.org/spreadsheetml/2006/main">
  <authors>
    <author>松村 淳</author>
  </authors>
  <commentList>
    <comment ref="Q4" authorId="0" shapeId="0">
      <text>
        <r>
          <rPr>
            <sz val="8"/>
            <color indexed="81"/>
            <rFont val="ＭＳ Ｐゴシック"/>
            <family val="3"/>
            <charset val="128"/>
          </rPr>
          <t>【入力時の注意事項】
工事名、期間の項目入力後は、処理が遅くなるため自動計算なしにした方が良い
　数式 ＞ 計算方法の設定 ＞ 手動　を選択
※入力後は、自動に戻すこと</t>
        </r>
        <r>
          <rPr>
            <sz val="9"/>
            <color indexed="81"/>
            <rFont val="ＭＳ Ｐゴシック"/>
            <family val="3"/>
            <charset val="128"/>
          </rPr>
          <t xml:space="preserve">
　 </t>
        </r>
        <r>
          <rPr>
            <sz val="8"/>
            <color indexed="81"/>
            <rFont val="ＭＳ Ｐゴシック"/>
            <family val="3"/>
            <charset val="128"/>
          </rPr>
          <t>または 数式 ＞　再計算実行</t>
        </r>
      </text>
    </comment>
  </commentList>
</comments>
</file>

<file path=xl/comments2.xml><?xml version="1.0" encoding="utf-8"?>
<comments xmlns="http://schemas.openxmlformats.org/spreadsheetml/2006/main">
  <authors>
    <author>松村 淳</author>
  </authors>
  <commentList>
    <comment ref="Q4" authorId="0" shapeId="0">
      <text>
        <r>
          <rPr>
            <sz val="8"/>
            <color indexed="81"/>
            <rFont val="ＭＳ Ｐゴシック"/>
            <family val="3"/>
            <charset val="128"/>
          </rPr>
          <t>【入力時の注意事項】
工事名、期間の項目入力後は、処理が遅くなるため自動計算なしにした方が良い
　数式 ＞ 計算方法の設定 ＞ 手動　を選択
※入力後は、自動に戻すこと</t>
        </r>
        <r>
          <rPr>
            <sz val="9"/>
            <color indexed="81"/>
            <rFont val="ＭＳ Ｐゴシック"/>
            <family val="3"/>
            <charset val="128"/>
          </rPr>
          <t xml:space="preserve">
　 </t>
        </r>
        <r>
          <rPr>
            <sz val="8"/>
            <color indexed="81"/>
            <rFont val="ＭＳ Ｐゴシック"/>
            <family val="3"/>
            <charset val="128"/>
          </rPr>
          <t>または 数式 ＞　再計算実行</t>
        </r>
      </text>
    </comment>
  </commentList>
</comments>
</file>

<file path=xl/sharedStrings.xml><?xml version="1.0" encoding="utf-8"?>
<sst xmlns="http://schemas.openxmlformats.org/spreadsheetml/2006/main" count="1199" uniqueCount="138">
  <si>
    <t>月</t>
    <rPh sb="0" eb="1">
      <t>ツキ</t>
    </rPh>
    <phoneticPr fontId="1"/>
  </si>
  <si>
    <t>日</t>
    <rPh sb="0" eb="1">
      <t>ニチ</t>
    </rPh>
    <phoneticPr fontId="1"/>
  </si>
  <si>
    <t>計画</t>
    <rPh sb="0" eb="2">
      <t>ケイカク</t>
    </rPh>
    <phoneticPr fontId="1"/>
  </si>
  <si>
    <t>曜日</t>
    <rPh sb="0" eb="2">
      <t>ヨウビ</t>
    </rPh>
    <phoneticPr fontId="1"/>
  </si>
  <si>
    <t>行事</t>
    <rPh sb="0" eb="2">
      <t>ギョウジ</t>
    </rPh>
    <phoneticPr fontId="1"/>
  </si>
  <si>
    <t>日</t>
  </si>
  <si>
    <t>月</t>
  </si>
  <si>
    <t>火</t>
  </si>
  <si>
    <t>水</t>
  </si>
  <si>
    <t>木</t>
  </si>
  <si>
    <t>金</t>
  </si>
  <si>
    <t>土</t>
  </si>
  <si>
    <t>○</t>
    <phoneticPr fontId="1"/>
  </si>
  <si>
    <t>累計</t>
    <rPh sb="0" eb="2">
      <t>ルイケイ</t>
    </rPh>
    <phoneticPr fontId="1"/>
  </si>
  <si>
    <t>月計</t>
    <rPh sb="0" eb="1">
      <t>ツキ</t>
    </rPh>
    <rPh sb="1" eb="2">
      <t>ケイ</t>
    </rPh>
    <phoneticPr fontId="1"/>
  </si>
  <si>
    <t>実績</t>
    <rPh sb="0" eb="2">
      <t>ジッセキ</t>
    </rPh>
    <phoneticPr fontId="1"/>
  </si>
  <si>
    <t>工事名：</t>
    <rPh sb="0" eb="3">
      <t>コウジメイ</t>
    </rPh>
    <phoneticPr fontId="1"/>
  </si>
  <si>
    <t>日付</t>
    <rPh sb="0" eb="2">
      <t>ヒヅケ</t>
    </rPh>
    <phoneticPr fontId="1"/>
  </si>
  <si>
    <t>内容</t>
    <phoneticPr fontId="1"/>
  </si>
  <si>
    <t>天候</t>
    <phoneticPr fontId="1"/>
  </si>
  <si>
    <t>履行実績</t>
    <rPh sb="0" eb="2">
      <t>リコウ</t>
    </rPh>
    <rPh sb="2" eb="4">
      <t>ジッセキ</t>
    </rPh>
    <phoneticPr fontId="1"/>
  </si>
  <si>
    <t>成人の日</t>
    <rPh sb="0" eb="2">
      <t>セイジン</t>
    </rPh>
    <rPh sb="3" eb="4">
      <t>ヒ</t>
    </rPh>
    <phoneticPr fontId="1"/>
  </si>
  <si>
    <t>月</t>
    <phoneticPr fontId="1"/>
  </si>
  <si>
    <t>晴</t>
    <rPh sb="0" eb="1">
      <t>ハレ</t>
    </rPh>
    <phoneticPr fontId="1"/>
  </si>
  <si>
    <t>雨</t>
    <rPh sb="0" eb="1">
      <t>アメ</t>
    </rPh>
    <phoneticPr fontId="1"/>
  </si>
  <si>
    <t>現場代理人</t>
    <rPh sb="0" eb="2">
      <t>ゲンバ</t>
    </rPh>
    <rPh sb="2" eb="5">
      <t>ダイリニン</t>
    </rPh>
    <phoneticPr fontId="1"/>
  </si>
  <si>
    <t>監理（主任）技術者</t>
    <rPh sb="0" eb="2">
      <t>カンリ</t>
    </rPh>
    <rPh sb="3" eb="5">
      <t>シュニン</t>
    </rPh>
    <rPh sb="6" eb="9">
      <t>ギジュツシャ</t>
    </rPh>
    <phoneticPr fontId="1"/>
  </si>
  <si>
    <t>別紙１</t>
    <rPh sb="0" eb="2">
      <t>ベッシ</t>
    </rPh>
    <phoneticPr fontId="1"/>
  </si>
  <si>
    <t>対象期間外日数</t>
    <rPh sb="0" eb="2">
      <t>タイショウ</t>
    </rPh>
    <rPh sb="2" eb="5">
      <t>キカンガイ</t>
    </rPh>
    <rPh sb="5" eb="7">
      <t>ニッスウ</t>
    </rPh>
    <phoneticPr fontId="1"/>
  </si>
  <si>
    <t>月の日数</t>
    <rPh sb="0" eb="1">
      <t>ツキ</t>
    </rPh>
    <rPh sb="2" eb="4">
      <t>ニッスウ</t>
    </rPh>
    <phoneticPr fontId="1"/>
  </si>
  <si>
    <t>対象日数</t>
    <rPh sb="0" eb="2">
      <t>タイショウ</t>
    </rPh>
    <rPh sb="2" eb="4">
      <t>ニッスウ</t>
    </rPh>
    <phoneticPr fontId="1"/>
  </si>
  <si>
    <t>累計対象日数</t>
    <rPh sb="0" eb="2">
      <t>ルイケイ</t>
    </rPh>
    <rPh sb="2" eb="4">
      <t>タイショウ</t>
    </rPh>
    <rPh sb="4" eb="6">
      <t>ニッスウ</t>
    </rPh>
    <phoneticPr fontId="1"/>
  </si>
  <si>
    <t>計画休日数</t>
    <rPh sb="0" eb="2">
      <t>ケイカク</t>
    </rPh>
    <rPh sb="2" eb="5">
      <t>キュウジツスウ</t>
    </rPh>
    <phoneticPr fontId="1"/>
  </si>
  <si>
    <t>累計計画休日数</t>
    <rPh sb="0" eb="2">
      <t>ルイケイ</t>
    </rPh>
    <rPh sb="2" eb="4">
      <t>ケイカク</t>
    </rPh>
    <rPh sb="4" eb="6">
      <t>キュウジツ</t>
    </rPh>
    <rPh sb="6" eb="7">
      <t>スウ</t>
    </rPh>
    <phoneticPr fontId="1"/>
  </si>
  <si>
    <t>実績休日数</t>
    <rPh sb="0" eb="2">
      <t>ジッセキ</t>
    </rPh>
    <rPh sb="2" eb="5">
      <t>キュウジツスウ</t>
    </rPh>
    <phoneticPr fontId="1"/>
  </si>
  <si>
    <t>累計実績休日数</t>
    <rPh sb="0" eb="2">
      <t>ルイケイ</t>
    </rPh>
    <rPh sb="2" eb="4">
      <t>ジッセキ</t>
    </rPh>
    <rPh sb="4" eb="6">
      <t>キュウジツ</t>
    </rPh>
    <rPh sb="6" eb="7">
      <t>スウ</t>
    </rPh>
    <phoneticPr fontId="1"/>
  </si>
  <si>
    <t>○計</t>
    <rPh sb="1" eb="2">
      <t>ケイ</t>
    </rPh>
    <phoneticPr fontId="1"/>
  </si>
  <si>
    <t>休日／日</t>
    <rPh sb="0" eb="2">
      <t>キュウジツ</t>
    </rPh>
    <rPh sb="3" eb="4">
      <t>ヒ</t>
    </rPh>
    <phoneticPr fontId="1"/>
  </si>
  <si>
    <t>休日／日</t>
    <rPh sb="0" eb="2">
      <t>キュウジツ</t>
    </rPh>
    <rPh sb="3" eb="4">
      <t>ニチ</t>
    </rPh>
    <phoneticPr fontId="1"/>
  </si>
  <si>
    <t>○</t>
  </si>
  <si>
    <t>判定結果　：</t>
    <rPh sb="0" eb="2">
      <t>ハンテイ</t>
    </rPh>
    <rPh sb="2" eb="4">
      <t>ケッカ</t>
    </rPh>
    <phoneticPr fontId="1"/>
  </si>
  <si>
    <t>４週８休以上　（28.5%以上）</t>
    <rPh sb="1" eb="2">
      <t>シュウ</t>
    </rPh>
    <rPh sb="3" eb="4">
      <t>キュウ</t>
    </rPh>
    <rPh sb="4" eb="6">
      <t>イジョウ</t>
    </rPh>
    <rPh sb="13" eb="15">
      <t>イジョウ</t>
    </rPh>
    <phoneticPr fontId="1"/>
  </si>
  <si>
    <t>４週７休以上　４週８休未満　（25.0%以上）</t>
    <rPh sb="1" eb="2">
      <t>シュウ</t>
    </rPh>
    <rPh sb="3" eb="4">
      <t>キュウ</t>
    </rPh>
    <rPh sb="4" eb="6">
      <t>イジョウ</t>
    </rPh>
    <rPh sb="11" eb="13">
      <t>ミマン</t>
    </rPh>
    <phoneticPr fontId="1"/>
  </si>
  <si>
    <t>４週６休以上　４週７休未満　（21.4%以上）</t>
    <rPh sb="1" eb="2">
      <t>シュウ</t>
    </rPh>
    <rPh sb="3" eb="4">
      <t>キュウ</t>
    </rPh>
    <rPh sb="4" eb="6">
      <t>イジョウ</t>
    </rPh>
    <rPh sb="11" eb="13">
      <t>ミマン</t>
    </rPh>
    <phoneticPr fontId="1"/>
  </si>
  <si>
    <t>～</t>
    <phoneticPr fontId="1"/>
  </si>
  <si>
    <t>土</t>
    <phoneticPr fontId="1"/>
  </si>
  <si>
    <t>木</t>
    <phoneticPr fontId="1"/>
  </si>
  <si>
    <t>元日</t>
  </si>
  <si>
    <t>成人の日</t>
  </si>
  <si>
    <t>建国記念の日</t>
  </si>
  <si>
    <t>振替休日</t>
  </si>
  <si>
    <t>春分の日</t>
  </si>
  <si>
    <t>昭和の日</t>
  </si>
  <si>
    <t>憲法記念日</t>
  </si>
  <si>
    <t>みどりの日</t>
  </si>
  <si>
    <t>こどもの日</t>
  </si>
  <si>
    <t>海の日</t>
  </si>
  <si>
    <t>山の日</t>
  </si>
  <si>
    <t>敬老の日</t>
  </si>
  <si>
    <t>秋分の日</t>
  </si>
  <si>
    <t>体育の日</t>
  </si>
  <si>
    <t>文化の日</t>
  </si>
  <si>
    <t>勤労感謝の日</t>
  </si>
  <si>
    <t>天皇誕生日</t>
  </si>
  <si>
    <t>受注者：　株式会社○○○○建設</t>
    <rPh sb="0" eb="3">
      <t>ジュチュウシャ</t>
    </rPh>
    <rPh sb="5" eb="9">
      <t>カブシキガイシャ</t>
    </rPh>
    <rPh sb="13" eb="15">
      <t>ケンセツ</t>
    </rPh>
    <phoneticPr fontId="1"/>
  </si>
  <si>
    <t>晴</t>
    <rPh sb="0" eb="1">
      <t>ハ</t>
    </rPh>
    <phoneticPr fontId="1"/>
  </si>
  <si>
    <t>曇</t>
    <rPh sb="0" eb="1">
      <t>クモ</t>
    </rPh>
    <phoneticPr fontId="1"/>
  </si>
  <si>
    <t>履行予定（今週）</t>
    <rPh sb="0" eb="2">
      <t>リコウ</t>
    </rPh>
    <rPh sb="2" eb="4">
      <t>ヨテイ</t>
    </rPh>
    <rPh sb="5" eb="7">
      <t>コンシュウ</t>
    </rPh>
    <phoneticPr fontId="1"/>
  </si>
  <si>
    <t>主任監督員</t>
    <rPh sb="0" eb="2">
      <t>シュニン</t>
    </rPh>
    <rPh sb="2" eb="5">
      <t>カントクイン</t>
    </rPh>
    <phoneticPr fontId="1"/>
  </si>
  <si>
    <t>課長補佐</t>
    <rPh sb="0" eb="2">
      <t>カチョウ</t>
    </rPh>
    <rPh sb="2" eb="4">
      <t>ホサ</t>
    </rPh>
    <phoneticPr fontId="1"/>
  </si>
  <si>
    <t>工事担当課長</t>
    <rPh sb="0" eb="2">
      <t>コウジ</t>
    </rPh>
    <rPh sb="2" eb="4">
      <t>タントウ</t>
    </rPh>
    <rPh sb="4" eb="5">
      <t>カ</t>
    </rPh>
    <rPh sb="5" eb="6">
      <t>チョウ</t>
    </rPh>
    <phoneticPr fontId="1"/>
  </si>
  <si>
    <t>係　　　長</t>
    <rPh sb="0" eb="1">
      <t>カカリ</t>
    </rPh>
    <rPh sb="4" eb="5">
      <t>チョウ</t>
    </rPh>
    <phoneticPr fontId="1"/>
  </si>
  <si>
    <t>休日（計画）</t>
    <rPh sb="0" eb="2">
      <t>キュウジツ</t>
    </rPh>
    <rPh sb="3" eb="5">
      <t>ケイカク</t>
    </rPh>
    <phoneticPr fontId="1"/>
  </si>
  <si>
    <t>休日（実績）</t>
    <rPh sb="0" eb="2">
      <t>キュウジツ</t>
    </rPh>
    <rPh sb="3" eb="5">
      <t>ジッセキ</t>
    </rPh>
    <phoneticPr fontId="1"/>
  </si>
  <si>
    <t>記　事</t>
    <phoneticPr fontId="1"/>
  </si>
  <si>
    <t>工事名：○○○○新築工事　　</t>
    <rPh sb="0" eb="2">
      <t>コウジ</t>
    </rPh>
    <rPh sb="2" eb="3">
      <t>メイ</t>
    </rPh>
    <rPh sb="8" eb="10">
      <t>シンチク</t>
    </rPh>
    <rPh sb="10" eb="12">
      <t>コウジ</t>
    </rPh>
    <phoneticPr fontId="1"/>
  </si>
  <si>
    <t>1月10日に振替</t>
    <rPh sb="1" eb="2">
      <t>ガツ</t>
    </rPh>
    <rPh sb="4" eb="5">
      <t>ニチ</t>
    </rPh>
    <rPh sb="6" eb="8">
      <t>フリカエ</t>
    </rPh>
    <phoneticPr fontId="1"/>
  </si>
  <si>
    <t>○：休日</t>
    <rPh sb="2" eb="4">
      <t>キュウジツ</t>
    </rPh>
    <phoneticPr fontId="1"/>
  </si>
  <si>
    <t>工事名：</t>
    <rPh sb="0" eb="2">
      <t>コウジ</t>
    </rPh>
    <rPh sb="2" eb="3">
      <t>メイ</t>
    </rPh>
    <phoneticPr fontId="1"/>
  </si>
  <si>
    <t>受注者：　</t>
    <rPh sb="0" eb="3">
      <t>ジュチュウシャ</t>
    </rPh>
    <phoneticPr fontId="1"/>
  </si>
  <si>
    <t>月　　日</t>
  </si>
  <si>
    <t>月　　日</t>
    <rPh sb="3" eb="4">
      <t>ニチ</t>
    </rPh>
    <phoneticPr fontId="1"/>
  </si>
  <si>
    <t>平和記念日</t>
    <rPh sb="0" eb="2">
      <t>ヘイワ</t>
    </rPh>
    <rPh sb="2" eb="5">
      <t>キネンビ</t>
    </rPh>
    <phoneticPr fontId="1"/>
  </si>
  <si>
    <t>対象外</t>
  </si>
  <si>
    <t>－</t>
  </si>
  <si>
    <t>着手日</t>
  </si>
  <si>
    <t>契約日</t>
  </si>
  <si>
    <t>完了日</t>
  </si>
  <si>
    <t>期　 間：</t>
    <rPh sb="0" eb="1">
      <t>キ</t>
    </rPh>
    <rPh sb="3" eb="4">
      <t>アイダ</t>
    </rPh>
    <phoneticPr fontId="1"/>
  </si>
  <si>
    <t>金</t>
    <phoneticPr fontId="1"/>
  </si>
  <si>
    <t>月</t>
    <phoneticPr fontId="1"/>
  </si>
  <si>
    <t>工期末</t>
  </si>
  <si>
    <t>休日等取得計画表兼実績表</t>
    <rPh sb="0" eb="2">
      <t>キュウジツ</t>
    </rPh>
    <rPh sb="2" eb="3">
      <t>トウ</t>
    </rPh>
    <rPh sb="3" eb="5">
      <t>シュトク</t>
    </rPh>
    <rPh sb="5" eb="8">
      <t>ケイカクヒョウ</t>
    </rPh>
    <rPh sb="8" eb="9">
      <t>ケン</t>
    </rPh>
    <rPh sb="9" eb="11">
      <t>ジッセキ</t>
    </rPh>
    <rPh sb="11" eb="12">
      <t>ヒョウ</t>
    </rPh>
    <phoneticPr fontId="1"/>
  </si>
  <si>
    <t>提出日：令和　　年　　月　　日</t>
    <rPh sb="0" eb="2">
      <t>テイシュツ</t>
    </rPh>
    <rPh sb="2" eb="3">
      <t>ビ</t>
    </rPh>
    <rPh sb="4" eb="6">
      <t>レイワ</t>
    </rPh>
    <rPh sb="8" eb="9">
      <t>ネン</t>
    </rPh>
    <rPh sb="11" eb="12">
      <t>ツキ</t>
    </rPh>
    <rPh sb="14" eb="15">
      <t>ヒ</t>
    </rPh>
    <phoneticPr fontId="1"/>
  </si>
  <si>
    <t>振替日</t>
  </si>
  <si>
    <t>夏季休暇</t>
  </si>
  <si>
    <t>年末年始休暇</t>
  </si>
  <si>
    <t>○○○新築工事</t>
    <phoneticPr fontId="1"/>
  </si>
  <si>
    <t>1/2</t>
    <phoneticPr fontId="1"/>
  </si>
  <si>
    <t>2/2</t>
    <phoneticPr fontId="1"/>
  </si>
  <si>
    <t>表示期間：</t>
    <rPh sb="0" eb="2">
      <t>ヒョウジ</t>
    </rPh>
    <rPh sb="2" eb="3">
      <t>キ</t>
    </rPh>
    <rPh sb="3" eb="4">
      <t>アイダ</t>
    </rPh>
    <phoneticPr fontId="1"/>
  </si>
  <si>
    <t>○○○新築工事</t>
    <rPh sb="3" eb="5">
      <t>シンチク</t>
    </rPh>
    <rPh sb="5" eb="7">
      <t>コウジ</t>
    </rPh>
    <phoneticPr fontId="1"/>
  </si>
  <si>
    <t>〇〇〇新築工事</t>
    <rPh sb="3" eb="5">
      <t>シンチク</t>
    </rPh>
    <rPh sb="5" eb="7">
      <t>コウジ</t>
    </rPh>
    <phoneticPr fontId="1"/>
  </si>
  <si>
    <t>&lt;受注者の方へ&gt;</t>
    <rPh sb="1" eb="4">
      <t>ジュチュウシャ</t>
    </rPh>
    <rPh sb="5" eb="6">
      <t>カタ</t>
    </rPh>
    <phoneticPr fontId="1"/>
  </si>
  <si>
    <t>実績現場閉所（現場休息）率</t>
    <rPh sb="0" eb="2">
      <t>ジッセキ</t>
    </rPh>
    <rPh sb="2" eb="4">
      <t>ゲンバ</t>
    </rPh>
    <rPh sb="4" eb="6">
      <t>ヘイショ</t>
    </rPh>
    <rPh sb="7" eb="9">
      <t>ゲンバ</t>
    </rPh>
    <rPh sb="9" eb="11">
      <t>キュウソク</t>
    </rPh>
    <rPh sb="12" eb="13">
      <t>リツ</t>
    </rPh>
    <phoneticPr fontId="1"/>
  </si>
  <si>
    <t>閉所（休息）率＝「休日の累計日数」／「累計日数」</t>
    <rPh sb="3" eb="5">
      <t>キュウソク</t>
    </rPh>
    <phoneticPr fontId="1"/>
  </si>
  <si>
    <t>木</t>
    <phoneticPr fontId="1"/>
  </si>
  <si>
    <t>金</t>
    <phoneticPr fontId="1"/>
  </si>
  <si>
    <t>スポーツの日</t>
    <rPh sb="5" eb="6">
      <t>ヒ</t>
    </rPh>
    <phoneticPr fontId="1"/>
  </si>
  <si>
    <t>日</t>
    <phoneticPr fontId="1"/>
  </si>
  <si>
    <t>月</t>
    <phoneticPr fontId="1"/>
  </si>
  <si>
    <t>振替休日</t>
    <phoneticPr fontId="1"/>
  </si>
  <si>
    <t>火</t>
    <rPh sb="0" eb="1">
      <t>ヒ</t>
    </rPh>
    <phoneticPr fontId="1"/>
  </si>
  <si>
    <t>天皇誕生日</t>
    <phoneticPr fontId="1"/>
  </si>
  <si>
    <t>水</t>
    <phoneticPr fontId="1"/>
  </si>
  <si>
    <t>天皇誕生日</t>
    <phoneticPr fontId="1"/>
  </si>
  <si>
    <t>スポーツの日</t>
    <phoneticPr fontId="1"/>
  </si>
  <si>
    <t>現場代理人氏名</t>
    <rPh sb="0" eb="2">
      <t>ゲンバ</t>
    </rPh>
    <rPh sb="2" eb="5">
      <t>ダイリニン</t>
    </rPh>
    <rPh sb="5" eb="7">
      <t>シメイ</t>
    </rPh>
    <phoneticPr fontId="1"/>
  </si>
  <si>
    <t>主任（監理）技術者氏名</t>
    <rPh sb="0" eb="2">
      <t>シュニン</t>
    </rPh>
    <rPh sb="3" eb="5">
      <t>カンリ</t>
    </rPh>
    <rPh sb="6" eb="9">
      <t>ギジュツシャ</t>
    </rPh>
    <rPh sb="9" eb="11">
      <t>シメイ</t>
    </rPh>
    <phoneticPr fontId="1"/>
  </si>
  <si>
    <t>現場代理人氏名</t>
    <rPh sb="0" eb="5">
      <t>ゲンバダイリニン</t>
    </rPh>
    <rPh sb="5" eb="7">
      <t>シメイ</t>
    </rPh>
    <phoneticPr fontId="1"/>
  </si>
  <si>
    <t>本票は、工事成績評定の対象とならない工事においての施工実績を証明する書類（発注者印（課長印）があるものに限る）となりますので、大切に保管して下さい。　なお、「週休２日（４週８休）」を達成した場合は、総合評価落札方式における週休２日工事の施工実績として認められます。</t>
    <rPh sb="0" eb="1">
      <t>ホン</t>
    </rPh>
    <rPh sb="1" eb="2">
      <t>ヒョウ</t>
    </rPh>
    <rPh sb="4" eb="6">
      <t>コウジ</t>
    </rPh>
    <rPh sb="6" eb="8">
      <t>セイセキ</t>
    </rPh>
    <rPh sb="8" eb="10">
      <t>ヒョウテイ</t>
    </rPh>
    <rPh sb="11" eb="13">
      <t>タイショウ</t>
    </rPh>
    <rPh sb="18" eb="20">
      <t>コウジ</t>
    </rPh>
    <rPh sb="25" eb="27">
      <t>セコウ</t>
    </rPh>
    <rPh sb="27" eb="29">
      <t>ジッセキ</t>
    </rPh>
    <rPh sb="30" eb="32">
      <t>ショウメイ</t>
    </rPh>
    <rPh sb="34" eb="36">
      <t>ショルイ</t>
    </rPh>
    <rPh sb="52" eb="53">
      <t>カギ</t>
    </rPh>
    <rPh sb="63" eb="65">
      <t>タイセツ</t>
    </rPh>
    <rPh sb="66" eb="68">
      <t>ホカン</t>
    </rPh>
    <rPh sb="70" eb="71">
      <t>クダ</t>
    </rPh>
    <rPh sb="99" eb="101">
      <t>ソウゴウ</t>
    </rPh>
    <rPh sb="101" eb="103">
      <t>ヒョウカ</t>
    </rPh>
    <rPh sb="103" eb="105">
      <t>ラクサツ</t>
    </rPh>
    <rPh sb="105" eb="107">
      <t>ホウシキ</t>
    </rPh>
    <rPh sb="111" eb="113">
      <t>シュウキュウ</t>
    </rPh>
    <rPh sb="114" eb="115">
      <t>ニチ</t>
    </rPh>
    <rPh sb="115" eb="117">
      <t>コウジ</t>
    </rPh>
    <rPh sb="118" eb="120">
      <t>セコウ</t>
    </rPh>
    <rPh sb="120" eb="122">
      <t>ジッセキ</t>
    </rPh>
    <rPh sb="125" eb="126">
      <t>ミト</t>
    </rPh>
    <phoneticPr fontId="1"/>
  </si>
  <si>
    <t>元日</t>
    <phoneticPr fontId="1"/>
  </si>
  <si>
    <t>振替休日</t>
    <phoneticPr fontId="1"/>
  </si>
  <si>
    <t>成人の日</t>
    <phoneticPr fontId="1"/>
  </si>
  <si>
    <t>建国記念の日</t>
    <phoneticPr fontId="1"/>
  </si>
  <si>
    <t>天皇誕生日</t>
    <phoneticPr fontId="1"/>
  </si>
  <si>
    <t>春分の日</t>
    <phoneticPr fontId="1"/>
  </si>
  <si>
    <t>昭和の日</t>
    <phoneticPr fontId="1"/>
  </si>
  <si>
    <t>憲法記念日</t>
    <phoneticPr fontId="1"/>
  </si>
  <si>
    <t>みどりの日</t>
    <phoneticPr fontId="1"/>
  </si>
  <si>
    <t>こどもの日</t>
    <phoneticPr fontId="1"/>
  </si>
  <si>
    <t>海の日</t>
    <phoneticPr fontId="1"/>
  </si>
  <si>
    <t>山の日</t>
    <phoneticPr fontId="1"/>
  </si>
  <si>
    <t>敬老の日</t>
    <phoneticPr fontId="1"/>
  </si>
  <si>
    <t>秋分の日</t>
    <phoneticPr fontId="1"/>
  </si>
  <si>
    <t>スポーツの日</t>
    <rPh sb="5" eb="6">
      <t>ヒ</t>
    </rPh>
    <phoneticPr fontId="1"/>
  </si>
  <si>
    <t>文化の日</t>
    <phoneticPr fontId="1"/>
  </si>
  <si>
    <t>勤労感謝の日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</si>
</sst>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176" formatCode="0.0%"/>
    <numFmt numFmtId="177" formatCode="&quot;(&quot;#,##0;\-#,##0"/>
    <numFmt numFmtId="178" formatCode="#&quot;年&quot;"/>
    <numFmt numFmtId="179" formatCode="#&quot;月&quot;"/>
    <numFmt numFmtId="180" formatCode="#&quot;日&quot;"/>
    <numFmt numFmtId="181" formatCode="yyyy&quot;年&quot;m&quot;月&quot;;@"/>
    <numFmt numFmtId="182" formatCode="d;@"/>
    <numFmt numFmtId="183" formatCode="0.00000_ "/>
  </numFmts>
  <fonts count="25">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sz val="20"/>
      <color theme="1"/>
      <name val="ＭＳ Ｐゴシック"/>
      <family val="3"/>
      <charset val="128"/>
      <scheme val="minor"/>
    </font>
    <font>
      <sz val="10.5"/>
      <color theme="1"/>
      <name val="ＭＳ Ｐ明朝"/>
      <family val="1"/>
      <charset val="128"/>
    </font>
    <font>
      <sz val="8"/>
      <color theme="1"/>
      <name val="ＭＳ Ｐ明朝"/>
      <family val="1"/>
      <charset val="128"/>
    </font>
    <font>
      <sz val="8"/>
      <color theme="1"/>
      <name val="ＭＳ Ｐゴシック"/>
      <family val="3"/>
      <charset val="128"/>
      <scheme val="minor"/>
    </font>
    <font>
      <sz val="20"/>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trike/>
      <sz val="11"/>
      <name val="ＭＳ Ｐゴシック"/>
      <family val="3"/>
      <charset val="128"/>
      <scheme val="minor"/>
    </font>
    <font>
      <strike/>
      <sz val="11"/>
      <color theme="1"/>
      <name val="ＭＳ Ｐゴシック"/>
      <family val="3"/>
      <charset val="128"/>
      <scheme val="minor"/>
    </font>
    <font>
      <sz val="8"/>
      <color theme="1"/>
      <name val="ＭＳ Ｐゴシック"/>
      <family val="2"/>
      <charset val="128"/>
      <scheme val="minor"/>
    </font>
    <font>
      <sz val="6"/>
      <name val="ＭＳ Ｐゴシック"/>
      <family val="3"/>
      <charset val="128"/>
      <scheme val="minor"/>
    </font>
    <font>
      <sz val="8"/>
      <name val="ＭＳ Ｐゴシック"/>
      <family val="3"/>
      <charset val="128"/>
      <scheme val="minor"/>
    </font>
    <font>
      <sz val="9"/>
      <color indexed="81"/>
      <name val="ＭＳ Ｐゴシック"/>
      <family val="3"/>
      <charset val="128"/>
    </font>
    <font>
      <sz val="8"/>
      <color indexed="81"/>
      <name val="ＭＳ Ｐゴシック"/>
      <family val="3"/>
      <charset val="128"/>
    </font>
    <font>
      <b/>
      <sz val="8"/>
      <name val="ＭＳ Ｐゴシック"/>
      <family val="3"/>
      <charset val="128"/>
      <scheme val="minor"/>
    </font>
    <font>
      <u/>
      <sz val="11"/>
      <color theme="1"/>
      <name val="ＭＳ Ｐゴシック"/>
      <family val="3"/>
      <charset val="128"/>
      <scheme val="minor"/>
    </font>
    <font>
      <u/>
      <sz val="13"/>
      <color theme="1"/>
      <name val="ＭＳ Ｐゴシック"/>
      <family val="2"/>
      <charset val="128"/>
      <scheme val="minor"/>
    </font>
    <font>
      <sz val="16"/>
      <color theme="1"/>
      <name val="ＭＳ Ｐゴシック"/>
      <family val="3"/>
      <charset val="128"/>
      <scheme val="minor"/>
    </font>
    <font>
      <sz val="14"/>
      <name val="ＭＳ Ｐ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diagonalDown="1">
      <left/>
      <right style="thin">
        <color auto="1"/>
      </right>
      <top style="thin">
        <color auto="1"/>
      </top>
      <bottom/>
      <diagonal style="thin">
        <color auto="1"/>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thin">
        <color auto="1"/>
      </left>
      <right style="thin">
        <color auto="1"/>
      </right>
      <top/>
      <bottom/>
      <diagonal/>
    </border>
    <border>
      <left style="thin">
        <color auto="1"/>
      </left>
      <right style="medium">
        <color auto="1"/>
      </right>
      <top style="medium">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medium">
        <color auto="1"/>
      </right>
      <top style="medium">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18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2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177" fontId="5" fillId="0" borderId="0" xfId="0" applyNumberFormat="1" applyFont="1">
      <alignment vertical="center"/>
    </xf>
    <xf numFmtId="0" fontId="5" fillId="0" borderId="0" xfId="0" applyFont="1" applyAlignment="1">
      <alignment horizontal="left" vertical="center"/>
    </xf>
    <xf numFmtId="56" fontId="5" fillId="0" borderId="27" xfId="0" applyNumberFormat="1" applyFont="1" applyBorder="1" applyAlignment="1">
      <alignment horizontal="center" vertical="center" shrinkToFit="1"/>
    </xf>
    <xf numFmtId="56" fontId="5" fillId="0" borderId="24" xfId="0" applyNumberFormat="1" applyFont="1" applyBorder="1" applyAlignment="1">
      <alignment horizontal="center" vertical="center" shrinkToFit="1"/>
    </xf>
    <xf numFmtId="42" fontId="5" fillId="0" borderId="26" xfId="0" applyNumberFormat="1"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2" xfId="0" applyFont="1" applyBorder="1" applyAlignment="1">
      <alignment horizontal="center" vertical="center" shrinkToFit="1"/>
    </xf>
    <xf numFmtId="42" fontId="5" fillId="0" borderId="39" xfId="0" applyNumberFormat="1" applyFont="1" applyBorder="1" applyAlignment="1">
      <alignment horizontal="center" vertical="center" shrinkToFit="1"/>
    </xf>
    <xf numFmtId="0" fontId="0" fillId="0" borderId="1" xfId="0" applyBorder="1">
      <alignment vertical="center"/>
    </xf>
    <xf numFmtId="49" fontId="5" fillId="0" borderId="0" xfId="0" applyNumberFormat="1" applyFont="1" applyAlignment="1" applyProtection="1">
      <alignment horizontal="left" vertical="center"/>
    </xf>
    <xf numFmtId="0" fontId="8" fillId="0" borderId="0" xfId="0" applyFont="1" applyFill="1">
      <alignment vertical="center"/>
    </xf>
    <xf numFmtId="0" fontId="3" fillId="0" borderId="0" xfId="0" applyFont="1" applyFill="1">
      <alignment vertical="center"/>
    </xf>
    <xf numFmtId="0" fontId="0" fillId="0" borderId="0" xfId="0" applyAlignment="1">
      <alignment vertical="center" wrapText="1"/>
    </xf>
    <xf numFmtId="56" fontId="0" fillId="0" borderId="0" xfId="0" applyNumberFormat="1" applyAlignment="1">
      <alignment vertical="center" wrapText="1"/>
    </xf>
    <xf numFmtId="0" fontId="0" fillId="0" borderId="0" xfId="0" applyFont="1">
      <alignment vertical="center"/>
    </xf>
    <xf numFmtId="0" fontId="0" fillId="0" borderId="0" xfId="0" applyFont="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82"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10" fillId="0" borderId="0" xfId="0" applyFont="1" applyAlignment="1">
      <alignment vertical="center" textRotation="255" shrinkToFit="1"/>
    </xf>
    <xf numFmtId="0" fontId="10" fillId="2" borderId="3"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0" xfId="0" applyFont="1" applyAlignment="1">
      <alignment horizontal="center" vertical="center"/>
    </xf>
    <xf numFmtId="0" fontId="3" fillId="0"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3" borderId="4" xfId="0" applyFont="1" applyFill="1" applyBorder="1" applyAlignment="1">
      <alignment horizontal="center" vertical="center"/>
    </xf>
    <xf numFmtId="182"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10" fillId="0" borderId="0" xfId="0" applyFont="1">
      <alignment vertical="center"/>
    </xf>
    <xf numFmtId="0" fontId="10" fillId="0" borderId="0" xfId="0" applyFont="1" applyFill="1">
      <alignment vertical="center"/>
    </xf>
    <xf numFmtId="0" fontId="3" fillId="0" borderId="0" xfId="0" applyFont="1" applyFill="1" applyAlignment="1">
      <alignment vertical="center"/>
    </xf>
    <xf numFmtId="0" fontId="11" fillId="0" borderId="0" xfId="0" applyFont="1" applyAlignment="1">
      <alignment horizontal="right" vertical="center"/>
    </xf>
    <xf numFmtId="0" fontId="12" fillId="0" borderId="0" xfId="0" applyFont="1" applyFill="1" applyBorder="1">
      <alignment vertical="center"/>
    </xf>
    <xf numFmtId="0" fontId="3" fillId="0" borderId="0" xfId="0" applyFont="1" applyFill="1" applyBorder="1">
      <alignment vertical="center"/>
    </xf>
    <xf numFmtId="0" fontId="10" fillId="0" borderId="0" xfId="0" applyFont="1" applyBorder="1">
      <alignment vertical="center"/>
    </xf>
    <xf numFmtId="0" fontId="0" fillId="0" borderId="0" xfId="0" applyFont="1" applyBorder="1">
      <alignment vertical="center"/>
    </xf>
    <xf numFmtId="183" fontId="0" fillId="0" borderId="0" xfId="0" applyNumberFormat="1" applyFont="1">
      <alignment vertical="center"/>
    </xf>
    <xf numFmtId="176" fontId="10" fillId="2" borderId="41" xfId="0" applyNumberFormat="1" applyFont="1" applyFill="1" applyBorder="1" applyAlignment="1">
      <alignment horizontal="center" vertical="center" shrinkToFit="1"/>
    </xf>
    <xf numFmtId="176" fontId="10" fillId="3" borderId="41" xfId="0" applyNumberFormat="1" applyFont="1" applyFill="1" applyBorder="1" applyAlignment="1">
      <alignment horizontal="center" vertical="center" shrinkToFit="1"/>
    </xf>
    <xf numFmtId="176" fontId="10" fillId="2" borderId="42" xfId="0" applyNumberFormat="1" applyFont="1" applyFill="1" applyBorder="1" applyAlignment="1">
      <alignment horizontal="center" vertical="center" shrinkToFit="1"/>
    </xf>
    <xf numFmtId="176" fontId="10" fillId="3" borderId="42" xfId="0" applyNumberFormat="1" applyFont="1" applyFill="1" applyBorder="1" applyAlignment="1">
      <alignment horizontal="center" vertical="center" shrinkToFit="1"/>
    </xf>
    <xf numFmtId="14" fontId="0" fillId="0" borderId="0" xfId="0" applyNumberFormat="1">
      <alignment vertical="center"/>
    </xf>
    <xf numFmtId="0" fontId="13" fillId="0" borderId="0" xfId="0" applyFont="1" applyFill="1" applyBorder="1">
      <alignment vertical="center"/>
    </xf>
    <xf numFmtId="0" fontId="14" fillId="0" borderId="0" xfId="0" applyFont="1" applyBorder="1">
      <alignment vertical="center"/>
    </xf>
    <xf numFmtId="0" fontId="14" fillId="0" borderId="0" xfId="0" applyFont="1">
      <alignment vertical="center"/>
    </xf>
    <xf numFmtId="0" fontId="7"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0" xfId="0" applyFont="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56" fontId="5" fillId="0" borderId="24" xfId="0" applyNumberFormat="1" applyFont="1" applyBorder="1" applyAlignment="1">
      <alignment horizontal="right" vertical="center" shrinkToFit="1"/>
    </xf>
    <xf numFmtId="56" fontId="5" fillId="0" borderId="27" xfId="0" applyNumberFormat="1" applyFont="1" applyBorder="1" applyAlignment="1">
      <alignment horizontal="right" vertical="center" shrinkToFit="1"/>
    </xf>
    <xf numFmtId="182" fontId="3" fillId="0" borderId="1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21" fillId="0" borderId="0" xfId="0" applyFont="1">
      <alignment vertical="center"/>
    </xf>
    <xf numFmtId="0" fontId="17" fillId="0" borderId="1" xfId="0" applyFont="1" applyFill="1" applyBorder="1" applyAlignment="1">
      <alignment vertical="top" textRotation="255" wrapText="1" shrinkToFit="1"/>
    </xf>
    <xf numFmtId="0" fontId="17" fillId="0" borderId="14" xfId="0" applyFont="1" applyFill="1" applyBorder="1" applyAlignment="1">
      <alignment vertical="top" textRotation="255" wrapText="1" shrinkToFit="1"/>
    </xf>
    <xf numFmtId="0" fontId="17" fillId="0" borderId="11" xfId="0" applyFont="1" applyFill="1" applyBorder="1" applyAlignment="1">
      <alignment vertical="top" textRotation="255" wrapText="1" shrinkToFit="1"/>
    </xf>
    <xf numFmtId="0" fontId="7" fillId="4" borderId="0" xfId="0" applyFont="1" applyFill="1" applyAlignment="1">
      <alignment horizontal="center" vertical="center" shrinkToFit="1"/>
    </xf>
    <xf numFmtId="0" fontId="0" fillId="4" borderId="0" xfId="0" applyFill="1">
      <alignment vertical="center"/>
    </xf>
    <xf numFmtId="0" fontId="3" fillId="0" borderId="0" xfId="0" applyFont="1" applyFill="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22" fillId="0" borderId="0" xfId="0" applyFont="1">
      <alignment vertical="center"/>
    </xf>
    <xf numFmtId="0" fontId="20" fillId="0" borderId="1" xfId="0" applyFont="1" applyFill="1" applyBorder="1" applyAlignment="1">
      <alignment horizontal="center" vertical="top" textRotation="255" wrapText="1" shrinkToFit="1"/>
    </xf>
    <xf numFmtId="0" fontId="20" fillId="0" borderId="11" xfId="0" applyFont="1" applyFill="1" applyBorder="1" applyAlignment="1">
      <alignment horizontal="center" vertical="top" textRotation="255" wrapText="1" shrinkToFit="1"/>
    </xf>
    <xf numFmtId="0" fontId="11" fillId="0" borderId="0" xfId="0" applyFont="1" applyBorder="1" applyAlignment="1">
      <alignment horizontal="right" vertical="center"/>
    </xf>
    <xf numFmtId="0" fontId="10" fillId="0" borderId="0" xfId="0" applyFont="1" applyBorder="1" applyAlignment="1">
      <alignment horizontal="center" vertical="center"/>
    </xf>
    <xf numFmtId="176" fontId="10" fillId="0" borderId="0" xfId="0" applyNumberFormat="1" applyFont="1" applyBorder="1" applyAlignment="1">
      <alignment horizontal="center" vertical="center"/>
    </xf>
    <xf numFmtId="0" fontId="11" fillId="0" borderId="0" xfId="0" applyFont="1" applyBorder="1" applyAlignment="1">
      <alignment horizontal="left" vertical="center"/>
    </xf>
    <xf numFmtId="0" fontId="0" fillId="0" borderId="0" xfId="0" applyFont="1" applyBorder="1" applyAlignment="1">
      <alignment vertical="center" wrapText="1"/>
    </xf>
    <xf numFmtId="14" fontId="3" fillId="0" borderId="0" xfId="0" applyNumberFormat="1" applyFont="1" applyFill="1" applyAlignment="1">
      <alignment horizontal="center" vertical="center"/>
    </xf>
    <xf numFmtId="14" fontId="3" fillId="0" borderId="0" xfId="0" applyNumberFormat="1" applyFont="1" applyFill="1" applyAlignment="1">
      <alignment vertical="center"/>
    </xf>
    <xf numFmtId="0" fontId="5" fillId="0" borderId="0" xfId="0" applyFont="1" applyAlignment="1">
      <alignment vertical="center"/>
    </xf>
    <xf numFmtId="0" fontId="5" fillId="0" borderId="22" xfId="0" applyFont="1" applyBorder="1">
      <alignment vertical="center"/>
    </xf>
    <xf numFmtId="0" fontId="3" fillId="0" borderId="0" xfId="0" applyFont="1" applyFill="1" applyAlignment="1">
      <alignment horizontal="center"/>
    </xf>
    <xf numFmtId="0" fontId="3" fillId="0" borderId="22" xfId="0" applyFont="1" applyFill="1" applyBorder="1" applyAlignment="1">
      <alignment horizontal="center"/>
    </xf>
    <xf numFmtId="0" fontId="3" fillId="0" borderId="22" xfId="0" applyFont="1" applyFill="1" applyBorder="1" applyAlignment="1">
      <alignment horizontal="center" vertical="center"/>
    </xf>
    <xf numFmtId="0" fontId="11" fillId="0" borderId="22" xfId="0" applyFont="1" applyBorder="1" applyAlignment="1">
      <alignment horizontal="left" vertical="center"/>
    </xf>
    <xf numFmtId="0" fontId="10" fillId="0" borderId="11" xfId="0" applyFont="1" applyBorder="1" applyAlignment="1">
      <alignment horizontal="center" vertical="center"/>
    </xf>
    <xf numFmtId="0" fontId="10" fillId="0" borderId="44" xfId="0" applyFont="1" applyBorder="1" applyAlignment="1">
      <alignment horizontal="center" vertical="center"/>
    </xf>
    <xf numFmtId="0" fontId="10" fillId="0" borderId="14" xfId="0"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4" xfId="0" applyNumberFormat="1" applyFont="1" applyBorder="1" applyAlignment="1">
      <alignment horizontal="center" vertical="center"/>
    </xf>
    <xf numFmtId="0" fontId="0" fillId="0" borderId="24"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25" xfId="0" applyFont="1" applyBorder="1" applyAlignment="1">
      <alignment horizontal="center" vertical="center" wrapText="1"/>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9" xfId="0" applyFont="1" applyFill="1" applyBorder="1" applyAlignment="1">
      <alignment horizontal="center" vertical="center" textRotation="255" shrinkToFit="1"/>
    </xf>
    <xf numFmtId="0" fontId="10" fillId="3" borderId="10" xfId="0" applyFont="1" applyFill="1" applyBorder="1" applyAlignment="1">
      <alignment horizontal="center" vertical="center" textRotation="255" shrinkToFit="1"/>
    </xf>
    <xf numFmtId="0" fontId="3" fillId="0" borderId="23"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10" fillId="2" borderId="23"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10" fillId="2" borderId="17"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10" xfId="0" applyFont="1" applyFill="1" applyBorder="1" applyAlignment="1">
      <alignment horizontal="center" vertical="center" textRotation="255"/>
    </xf>
    <xf numFmtId="0" fontId="0" fillId="0" borderId="2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81" fontId="3" fillId="0" borderId="6" xfId="0" applyNumberFormat="1" applyFont="1" applyFill="1" applyBorder="1" applyAlignment="1">
      <alignment horizontal="center" vertical="center"/>
    </xf>
    <xf numFmtId="181" fontId="3" fillId="0" borderId="7" xfId="0" applyNumberFormat="1" applyFont="1" applyFill="1" applyBorder="1" applyAlignment="1">
      <alignment horizontal="center" vertical="center"/>
    </xf>
    <xf numFmtId="0" fontId="0" fillId="0" borderId="43" xfId="0" applyFont="1" applyBorder="1" applyAlignment="1">
      <alignment horizontal="center" vertical="center" wrapText="1"/>
    </xf>
    <xf numFmtId="0" fontId="0" fillId="0" borderId="41" xfId="0" applyFont="1" applyBorder="1" applyAlignment="1">
      <alignment horizontal="center" vertical="center" wrapText="1"/>
    </xf>
    <xf numFmtId="0" fontId="10" fillId="2" borderId="15"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2"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textRotation="255"/>
    </xf>
    <xf numFmtId="0" fontId="10" fillId="3" borderId="17" xfId="0" applyFont="1" applyFill="1" applyBorder="1" applyAlignment="1">
      <alignment horizontal="center" vertical="center" textRotation="255" shrinkToFit="1"/>
    </xf>
    <xf numFmtId="0" fontId="0" fillId="0" borderId="40" xfId="0" applyFont="1" applyBorder="1" applyAlignment="1">
      <alignment horizontal="center" vertical="center" wrapText="1"/>
    </xf>
    <xf numFmtId="0" fontId="0" fillId="0" borderId="10" xfId="0" applyFont="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81" fontId="3" fillId="0" borderId="8" xfId="0" applyNumberFormat="1" applyFont="1" applyFill="1" applyBorder="1" applyAlignment="1">
      <alignment horizontal="center" vertical="center"/>
    </xf>
    <xf numFmtId="0" fontId="9" fillId="0" borderId="0" xfId="0" applyFont="1" applyFill="1" applyAlignment="1">
      <alignment horizontal="left" vertical="center"/>
    </xf>
    <xf numFmtId="178" fontId="3" fillId="3" borderId="0" xfId="0" applyNumberFormat="1" applyFont="1" applyFill="1" applyAlignment="1">
      <alignment horizontal="center" vertical="center"/>
    </xf>
    <xf numFmtId="179" fontId="3" fillId="3" borderId="0" xfId="0" applyNumberFormat="1" applyFont="1" applyFill="1" applyAlignment="1">
      <alignment horizontal="center" vertical="center"/>
    </xf>
    <xf numFmtId="180" fontId="3" fillId="3" borderId="0" xfId="0" applyNumberFormat="1" applyFont="1" applyFill="1" applyAlignment="1">
      <alignment horizontal="center" vertical="center"/>
    </xf>
    <xf numFmtId="0" fontId="3" fillId="3" borderId="0" xfId="0" applyFont="1" applyFill="1" applyAlignment="1">
      <alignment horizontal="left" vertical="center" shrinkToFit="1"/>
    </xf>
    <xf numFmtId="10" fontId="10" fillId="0" borderId="0" xfId="0" applyNumberFormat="1" applyFont="1" applyAlignment="1">
      <alignment horizontal="center" vertical="center"/>
    </xf>
    <xf numFmtId="56" fontId="23" fillId="0" borderId="0" xfId="0" quotePrefix="1" applyNumberFormat="1" applyFont="1" applyBorder="1" applyAlignment="1">
      <alignment horizontal="center" vertical="center"/>
    </xf>
    <xf numFmtId="0" fontId="9" fillId="0" borderId="0" xfId="0" applyFont="1" applyFill="1" applyAlignment="1">
      <alignment horizontal="left" vertical="center" shrinkToFit="1"/>
    </xf>
    <xf numFmtId="178" fontId="3" fillId="0" borderId="0" xfId="0" applyNumberFormat="1" applyFont="1" applyFill="1" applyAlignment="1">
      <alignment horizontal="center" vertical="center"/>
    </xf>
    <xf numFmtId="179" fontId="3" fillId="0" borderId="0" xfId="0" applyNumberFormat="1" applyFont="1" applyFill="1" applyAlignment="1">
      <alignment horizontal="center" vertical="center"/>
    </xf>
    <xf numFmtId="180" fontId="3" fillId="0" borderId="0" xfId="0" applyNumberFormat="1" applyFont="1" applyFill="1" applyAlignment="1">
      <alignment horizontal="center" vertical="center"/>
    </xf>
    <xf numFmtId="14" fontId="3" fillId="0" borderId="0" xfId="0" applyNumberFormat="1" applyFont="1" applyFill="1" applyAlignment="1">
      <alignment horizontal="center" vertical="center"/>
    </xf>
    <xf numFmtId="0" fontId="3" fillId="0" borderId="0" xfId="0" applyFont="1" applyFill="1" applyAlignment="1">
      <alignment horizontal="left" vertical="center" shrinkToFi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top"/>
    </xf>
    <xf numFmtId="0" fontId="5" fillId="0" borderId="28" xfId="0" applyFont="1" applyBorder="1" applyAlignment="1">
      <alignment horizontal="center" vertical="top"/>
    </xf>
    <xf numFmtId="0" fontId="5" fillId="0" borderId="49" xfId="0" applyFont="1" applyBorder="1" applyAlignment="1">
      <alignment horizontal="center" shrinkToFit="1"/>
    </xf>
    <xf numFmtId="0" fontId="5" fillId="0" borderId="50" xfId="0" applyFont="1" applyBorder="1" applyAlignment="1">
      <alignment horizontal="center" shrinkToFit="1"/>
    </xf>
    <xf numFmtId="0" fontId="5" fillId="0" borderId="45" xfId="0" applyFont="1" applyBorder="1" applyAlignment="1">
      <alignment horizontal="center" shrinkToFit="1"/>
    </xf>
    <xf numFmtId="0" fontId="5" fillId="0" borderId="53" xfId="0" applyFont="1" applyBorder="1" applyAlignment="1">
      <alignment horizontal="center" shrinkToFit="1"/>
    </xf>
    <xf numFmtId="0" fontId="5" fillId="0" borderId="46" xfId="0" applyFont="1" applyBorder="1" applyAlignment="1">
      <alignment horizontal="center" shrinkToFit="1"/>
    </xf>
    <xf numFmtId="0" fontId="5" fillId="0" borderId="54" xfId="0" applyFont="1" applyBorder="1" applyAlignment="1">
      <alignment horizontal="center" shrinkToFit="1"/>
    </xf>
    <xf numFmtId="0" fontId="6" fillId="0" borderId="1" xfId="0" applyFont="1" applyBorder="1" applyAlignment="1">
      <alignment vertical="center" textRotation="255" wrapText="1"/>
    </xf>
    <xf numFmtId="0" fontId="5" fillId="0" borderId="1" xfId="0" applyFont="1" applyBorder="1" applyAlignment="1">
      <alignment horizontal="center" vertical="center" textRotation="255"/>
    </xf>
    <xf numFmtId="0" fontId="5" fillId="0" borderId="34" xfId="0" applyFont="1" applyBorder="1" applyAlignment="1">
      <alignment horizontal="right" vertical="top"/>
    </xf>
    <xf numFmtId="0" fontId="5" fillId="0" borderId="35" xfId="0" applyFont="1" applyBorder="1" applyAlignment="1">
      <alignment horizontal="right" vertical="top"/>
    </xf>
    <xf numFmtId="0" fontId="5" fillId="0" borderId="29" xfId="0" applyFont="1" applyBorder="1" applyAlignment="1">
      <alignment horizontal="right" vertical="top"/>
    </xf>
    <xf numFmtId="0" fontId="5" fillId="0" borderId="36" xfId="0" applyFont="1" applyBorder="1" applyAlignment="1">
      <alignment horizontal="right" vertical="top"/>
    </xf>
    <xf numFmtId="0" fontId="5" fillId="0" borderId="37" xfId="0" applyFont="1" applyBorder="1" applyAlignment="1">
      <alignment horizontal="right" vertical="top"/>
    </xf>
    <xf numFmtId="0" fontId="5" fillId="0" borderId="38" xfId="0" applyFont="1" applyBorder="1" applyAlignment="1">
      <alignment horizontal="right" vertical="top"/>
    </xf>
    <xf numFmtId="0" fontId="5" fillId="0" borderId="51" xfId="0" applyFont="1" applyBorder="1" applyAlignment="1">
      <alignment horizontal="center" shrinkToFit="1"/>
    </xf>
    <xf numFmtId="0" fontId="5" fillId="0" borderId="52" xfId="0" applyFont="1" applyBorder="1" applyAlignment="1">
      <alignment horizontal="center" shrinkToFit="1"/>
    </xf>
    <xf numFmtId="0" fontId="24" fillId="0" borderId="0" xfId="0" applyFont="1" applyAlignment="1">
      <alignment vertical="center" wrapText="1"/>
    </xf>
  </cellXfs>
  <cellStyles count="1">
    <cellStyle name="標準" xfId="0" builtinId="0"/>
  </cellStyles>
  <dxfs count="108">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
      <font>
        <color rgb="FFFF0000"/>
      </font>
      <fill>
        <patternFill>
          <bgColor theme="5" tint="0.79998168889431442"/>
        </patternFill>
      </fill>
    </dxf>
    <dxf>
      <font>
        <color rgb="FF0000FF"/>
      </font>
      <fill>
        <patternFill>
          <bgColor theme="3" tint="0.79998168889431442"/>
        </patternFill>
      </fill>
    </dxf>
    <dxf>
      <fill>
        <patternFill>
          <bgColor theme="9" tint="0.79998168889431442"/>
        </patternFill>
      </fill>
    </dxf>
  </dxfs>
  <tableStyles count="1" defaultTableStyle="TableStyleMedium2" defaultPivotStyle="PivotStyleLight16">
    <tableStyle name="テーブル スタイル 1" pivot="0" count="0"/>
  </tableStyles>
  <colors>
    <mruColors>
      <color rgb="FFFF9900"/>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25</xdr:col>
      <xdr:colOff>313086</xdr:colOff>
      <xdr:row>0</xdr:row>
      <xdr:rowOff>271829</xdr:rowOff>
    </xdr:from>
    <xdr:ext cx="1648331" cy="773906"/>
    <xdr:sp macro="" textlink="">
      <xdr:nvSpPr>
        <xdr:cNvPr id="7" name="正方形/長方形 6"/>
        <xdr:cNvSpPr/>
      </xdr:nvSpPr>
      <xdr:spPr>
        <a:xfrm>
          <a:off x="8047386" y="271829"/>
          <a:ext cx="1648331" cy="7739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00" baseline="0">
              <a:solidFill>
                <a:schemeClr val="tx1"/>
              </a:solidFill>
            </a:rPr>
            <a:t>凡例</a:t>
          </a:r>
          <a:endParaRPr kumimoji="1" lang="en-US" altLang="ja-JP" sz="1000" baseline="0">
            <a:solidFill>
              <a:schemeClr val="tx1"/>
            </a:solidFill>
          </a:endParaRPr>
        </a:p>
        <a:p>
          <a:pPr algn="l"/>
          <a:r>
            <a:rPr kumimoji="1" lang="ja-JP" altLang="en-US" sz="1000" baseline="0">
              <a:solidFill>
                <a:schemeClr val="tx1"/>
              </a:solidFill>
            </a:rPr>
            <a:t>　○　　　：休日</a:t>
          </a:r>
          <a:endParaRPr kumimoji="1" lang="en-US" altLang="ja-JP" sz="1000" baseline="0">
            <a:solidFill>
              <a:schemeClr val="tx1"/>
            </a:solidFill>
          </a:endParaRPr>
        </a:p>
        <a:p>
          <a:pPr algn="l"/>
          <a:r>
            <a:rPr kumimoji="1" lang="ja-JP" altLang="en-US" sz="1000" baseline="0">
              <a:solidFill>
                <a:schemeClr val="tx1"/>
              </a:solidFill>
            </a:rPr>
            <a:t>　－　　　：契約期間外</a:t>
          </a:r>
          <a:endParaRPr kumimoji="1" lang="en-US" altLang="ja-JP" sz="1000" baseline="0">
            <a:solidFill>
              <a:schemeClr val="tx1"/>
            </a:solidFill>
          </a:endParaRPr>
        </a:p>
        <a:p>
          <a:pPr algn="l"/>
          <a:r>
            <a:rPr kumimoji="1" lang="ja-JP" altLang="en-US" sz="1000" baseline="0">
              <a:solidFill>
                <a:schemeClr val="tx1"/>
              </a:solidFill>
            </a:rPr>
            <a:t>　対象外：対象期間外</a:t>
          </a:r>
        </a:p>
      </xdr:txBody>
    </xdr:sp>
    <xdr:clientData/>
  </xdr:oneCellAnchor>
  <xdr:twoCellAnchor editAs="oneCell">
    <xdr:from>
      <xdr:col>9</xdr:col>
      <xdr:colOff>0</xdr:colOff>
      <xdr:row>69</xdr:row>
      <xdr:rowOff>0</xdr:rowOff>
    </xdr:from>
    <xdr:to>
      <xdr:col>24</xdr:col>
      <xdr:colOff>49915</xdr:colOff>
      <xdr:row>76</xdr:row>
      <xdr:rowOff>145597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8413" y="18379109"/>
          <a:ext cx="4771002" cy="1363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25</xdr:col>
      <xdr:colOff>313086</xdr:colOff>
      <xdr:row>0</xdr:row>
      <xdr:rowOff>271829</xdr:rowOff>
    </xdr:from>
    <xdr:ext cx="1648331" cy="773906"/>
    <xdr:sp macro="" textlink="">
      <xdr:nvSpPr>
        <xdr:cNvPr id="2" name="正方形/長方形 1"/>
        <xdr:cNvSpPr/>
      </xdr:nvSpPr>
      <xdr:spPr>
        <a:xfrm>
          <a:off x="8047386" y="271829"/>
          <a:ext cx="1648331" cy="7739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00" baseline="0">
              <a:solidFill>
                <a:schemeClr val="tx1"/>
              </a:solidFill>
            </a:rPr>
            <a:t>凡例</a:t>
          </a:r>
          <a:endParaRPr kumimoji="1" lang="en-US" altLang="ja-JP" sz="1000" baseline="0">
            <a:solidFill>
              <a:schemeClr val="tx1"/>
            </a:solidFill>
          </a:endParaRPr>
        </a:p>
        <a:p>
          <a:pPr algn="l"/>
          <a:r>
            <a:rPr kumimoji="1" lang="ja-JP" altLang="en-US" sz="1000" baseline="0">
              <a:solidFill>
                <a:schemeClr val="tx1"/>
              </a:solidFill>
            </a:rPr>
            <a:t>　○　　　：休日</a:t>
          </a:r>
          <a:endParaRPr kumimoji="1" lang="en-US" altLang="ja-JP" sz="1000" baseline="0">
            <a:solidFill>
              <a:schemeClr val="tx1"/>
            </a:solidFill>
          </a:endParaRPr>
        </a:p>
        <a:p>
          <a:pPr algn="l"/>
          <a:r>
            <a:rPr kumimoji="1" lang="ja-JP" altLang="en-US" sz="1000" baseline="0">
              <a:solidFill>
                <a:schemeClr val="tx1"/>
              </a:solidFill>
            </a:rPr>
            <a:t>　－　　　：契約期間外</a:t>
          </a:r>
          <a:endParaRPr kumimoji="1" lang="en-US" altLang="ja-JP" sz="1000" baseline="0">
            <a:solidFill>
              <a:schemeClr val="tx1"/>
            </a:solidFill>
          </a:endParaRPr>
        </a:p>
        <a:p>
          <a:pPr algn="l"/>
          <a:r>
            <a:rPr kumimoji="1" lang="ja-JP" altLang="en-US" sz="1000" baseline="0">
              <a:solidFill>
                <a:schemeClr val="tx1"/>
              </a:solidFill>
            </a:rPr>
            <a:t>　対象外：対象期間外</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313086</xdr:colOff>
      <xdr:row>0</xdr:row>
      <xdr:rowOff>271829</xdr:rowOff>
    </xdr:from>
    <xdr:ext cx="1648331" cy="773906"/>
    <xdr:sp macro="" textlink="">
      <xdr:nvSpPr>
        <xdr:cNvPr id="2" name="正方形/長方形 1"/>
        <xdr:cNvSpPr/>
      </xdr:nvSpPr>
      <xdr:spPr>
        <a:xfrm>
          <a:off x="8047386" y="271829"/>
          <a:ext cx="1648331" cy="7739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00" baseline="0">
              <a:solidFill>
                <a:schemeClr val="tx1"/>
              </a:solidFill>
            </a:rPr>
            <a:t>凡例</a:t>
          </a:r>
          <a:endParaRPr kumimoji="1" lang="en-US" altLang="ja-JP" sz="1000" baseline="0">
            <a:solidFill>
              <a:schemeClr val="tx1"/>
            </a:solidFill>
          </a:endParaRPr>
        </a:p>
        <a:p>
          <a:pPr algn="l"/>
          <a:r>
            <a:rPr kumimoji="1" lang="ja-JP" altLang="en-US" sz="1000" baseline="0">
              <a:solidFill>
                <a:schemeClr val="tx1"/>
              </a:solidFill>
            </a:rPr>
            <a:t>　○　　　：休日</a:t>
          </a:r>
          <a:endParaRPr kumimoji="1" lang="en-US" altLang="ja-JP" sz="1000" baseline="0">
            <a:solidFill>
              <a:schemeClr val="tx1"/>
            </a:solidFill>
          </a:endParaRPr>
        </a:p>
        <a:p>
          <a:pPr algn="l"/>
          <a:r>
            <a:rPr kumimoji="1" lang="ja-JP" altLang="en-US" sz="1000" baseline="0">
              <a:solidFill>
                <a:schemeClr val="tx1"/>
              </a:solidFill>
            </a:rPr>
            <a:t>　－　　　：契約期間外</a:t>
          </a:r>
          <a:endParaRPr kumimoji="1" lang="en-US" altLang="ja-JP" sz="1000" baseline="0">
            <a:solidFill>
              <a:schemeClr val="tx1"/>
            </a:solidFill>
          </a:endParaRPr>
        </a:p>
        <a:p>
          <a:pPr algn="l"/>
          <a:r>
            <a:rPr kumimoji="1" lang="ja-JP" altLang="en-US" sz="1000" baseline="0">
              <a:solidFill>
                <a:schemeClr val="tx1"/>
              </a:solidFill>
            </a:rPr>
            <a:t>　対象外：対象期間外</a:t>
          </a:r>
        </a:p>
      </xdr:txBody>
    </xdr:sp>
    <xdr:clientData/>
  </xdr:oneCellAnchor>
  <xdr:twoCellAnchor editAs="oneCell">
    <xdr:from>
      <xdr:col>9</xdr:col>
      <xdr:colOff>0</xdr:colOff>
      <xdr:row>69</xdr:row>
      <xdr:rowOff>0</xdr:rowOff>
    </xdr:from>
    <xdr:to>
      <xdr:col>24</xdr:col>
      <xdr:colOff>56127</xdr:colOff>
      <xdr:row>76</xdr:row>
      <xdr:rowOff>162990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18411825"/>
          <a:ext cx="4771002" cy="1363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25</xdr:col>
      <xdr:colOff>313086</xdr:colOff>
      <xdr:row>0</xdr:row>
      <xdr:rowOff>271829</xdr:rowOff>
    </xdr:from>
    <xdr:ext cx="1648331" cy="773906"/>
    <xdr:sp macro="" textlink="">
      <xdr:nvSpPr>
        <xdr:cNvPr id="2" name="正方形/長方形 1"/>
        <xdr:cNvSpPr/>
      </xdr:nvSpPr>
      <xdr:spPr>
        <a:xfrm>
          <a:off x="8047386" y="271829"/>
          <a:ext cx="1648331" cy="7739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00" baseline="0">
              <a:solidFill>
                <a:schemeClr val="tx1"/>
              </a:solidFill>
            </a:rPr>
            <a:t>凡例</a:t>
          </a:r>
          <a:endParaRPr kumimoji="1" lang="en-US" altLang="ja-JP" sz="1000" baseline="0">
            <a:solidFill>
              <a:schemeClr val="tx1"/>
            </a:solidFill>
          </a:endParaRPr>
        </a:p>
        <a:p>
          <a:pPr algn="l"/>
          <a:r>
            <a:rPr kumimoji="1" lang="ja-JP" altLang="en-US" sz="1000" baseline="0">
              <a:solidFill>
                <a:schemeClr val="tx1"/>
              </a:solidFill>
            </a:rPr>
            <a:t>　○　　　：休日</a:t>
          </a:r>
          <a:endParaRPr kumimoji="1" lang="en-US" altLang="ja-JP" sz="1000" baseline="0">
            <a:solidFill>
              <a:schemeClr val="tx1"/>
            </a:solidFill>
          </a:endParaRPr>
        </a:p>
        <a:p>
          <a:pPr algn="l"/>
          <a:r>
            <a:rPr kumimoji="1" lang="ja-JP" altLang="en-US" sz="1000" baseline="0">
              <a:solidFill>
                <a:schemeClr val="tx1"/>
              </a:solidFill>
            </a:rPr>
            <a:t>　－　　　：契約期間外</a:t>
          </a:r>
          <a:endParaRPr kumimoji="1" lang="en-US" altLang="ja-JP" sz="1000" baseline="0">
            <a:solidFill>
              <a:schemeClr val="tx1"/>
            </a:solidFill>
          </a:endParaRPr>
        </a:p>
        <a:p>
          <a:pPr algn="l"/>
          <a:r>
            <a:rPr kumimoji="1" lang="ja-JP" altLang="en-US" sz="1000" baseline="0">
              <a:solidFill>
                <a:schemeClr val="tx1"/>
              </a:solidFill>
            </a:rPr>
            <a:t>　対象外：対象期間外</a:t>
          </a:r>
        </a:p>
      </xdr:txBody>
    </xdr:sp>
    <xdr:clientData/>
  </xdr:oneCellAnchor>
  <xdr:oneCellAnchor>
    <xdr:from>
      <xdr:col>8</xdr:col>
      <xdr:colOff>159725</xdr:colOff>
      <xdr:row>25</xdr:row>
      <xdr:rowOff>27108</xdr:rowOff>
    </xdr:from>
    <xdr:ext cx="1012031" cy="464343"/>
    <xdr:sp macro="" textlink="">
      <xdr:nvSpPr>
        <xdr:cNvPr id="5" name="四角形吹き出し 4"/>
        <xdr:cNvSpPr/>
      </xdr:nvSpPr>
      <xdr:spPr>
        <a:xfrm>
          <a:off x="2550500" y="6485058"/>
          <a:ext cx="1012031" cy="464343"/>
        </a:xfrm>
        <a:prstGeom prst="wedgeRectCallout">
          <a:avLst>
            <a:gd name="adj1" fmla="val 35549"/>
            <a:gd name="adj2" fmla="val 68812"/>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雨天休工日等へ振替可</a:t>
          </a:r>
        </a:p>
      </xdr:txBody>
    </xdr:sp>
    <xdr:clientData/>
  </xdr:oneCellAnchor>
  <xdr:twoCellAnchor>
    <xdr:from>
      <xdr:col>11</xdr:col>
      <xdr:colOff>60720</xdr:colOff>
      <xdr:row>25</xdr:row>
      <xdr:rowOff>458937</xdr:rowOff>
    </xdr:from>
    <xdr:to>
      <xdr:col>13</xdr:col>
      <xdr:colOff>162093</xdr:colOff>
      <xdr:row>26</xdr:row>
      <xdr:rowOff>66249</xdr:rowOff>
    </xdr:to>
    <xdr:sp macro="" textlink="">
      <xdr:nvSpPr>
        <xdr:cNvPr id="6" name="下カーブ矢印 5"/>
        <xdr:cNvSpPr/>
      </xdr:nvSpPr>
      <xdr:spPr>
        <a:xfrm rot="20525019" flipH="1">
          <a:off x="3394470" y="6916887"/>
          <a:ext cx="730023" cy="245487"/>
        </a:xfrm>
        <a:prstGeom prst="curvedDownArrow">
          <a:avLst>
            <a:gd name="adj1" fmla="val 25076"/>
            <a:gd name="adj2" fmla="val 50000"/>
            <a:gd name="adj3" fmla="val 1921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13</xdr:col>
      <xdr:colOff>225667</xdr:colOff>
      <xdr:row>8</xdr:row>
      <xdr:rowOff>363413</xdr:rowOff>
    </xdr:from>
    <xdr:ext cx="1012031" cy="464343"/>
    <xdr:sp macro="" textlink="">
      <xdr:nvSpPr>
        <xdr:cNvPr id="7" name="四角形吹き出し 6"/>
        <xdr:cNvSpPr/>
      </xdr:nvSpPr>
      <xdr:spPr>
        <a:xfrm>
          <a:off x="4188067" y="2106488"/>
          <a:ext cx="1012031" cy="464343"/>
        </a:xfrm>
        <a:prstGeom prst="wedgeRectCallout">
          <a:avLst>
            <a:gd name="adj1" fmla="val -11510"/>
            <a:gd name="adj2" fmla="val 98792"/>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準備期間は含まない</a:t>
          </a:r>
        </a:p>
      </xdr:txBody>
    </xdr:sp>
    <xdr:clientData/>
  </xdr:oneCellAnchor>
  <xdr:twoCellAnchor>
    <xdr:from>
      <xdr:col>7</xdr:col>
      <xdr:colOff>276224</xdr:colOff>
      <xdr:row>8</xdr:row>
      <xdr:rowOff>66741</xdr:rowOff>
    </xdr:from>
    <xdr:to>
      <xdr:col>13</xdr:col>
      <xdr:colOff>287213</xdr:colOff>
      <xdr:row>8</xdr:row>
      <xdr:rowOff>294541</xdr:rowOff>
    </xdr:to>
    <xdr:grpSp>
      <xdr:nvGrpSpPr>
        <xdr:cNvPr id="8" name="グループ化 7"/>
        <xdr:cNvGrpSpPr/>
      </xdr:nvGrpSpPr>
      <xdr:grpSpPr>
        <a:xfrm>
          <a:off x="2352674" y="1809816"/>
          <a:ext cx="1896939" cy="227800"/>
          <a:chOff x="1661769" y="2133680"/>
          <a:chExt cx="1379044" cy="527538"/>
        </a:xfrm>
      </xdr:grpSpPr>
      <xdr:sp macro="" textlink="">
        <xdr:nvSpPr>
          <xdr:cNvPr id="9" name="正方形/長方形 8"/>
          <xdr:cNvSpPr/>
        </xdr:nvSpPr>
        <xdr:spPr>
          <a:xfrm>
            <a:off x="1890486" y="2133680"/>
            <a:ext cx="1150327"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契約日に契約日と入力</a:t>
            </a:r>
          </a:p>
        </xdr:txBody>
      </xdr:sp>
      <xdr:cxnSp macro="">
        <xdr:nvCxnSpPr>
          <xdr:cNvPr id="10" name="直線矢印コネクタ 9"/>
          <xdr:cNvCxnSpPr>
            <a:stCxn id="9" idx="1"/>
          </xdr:cNvCxnSpPr>
        </xdr:nvCxnSpPr>
        <xdr:spPr>
          <a:xfrm flipH="1">
            <a:off x="1661769" y="2397449"/>
            <a:ext cx="228717" cy="165359"/>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30772</xdr:colOff>
      <xdr:row>1</xdr:row>
      <xdr:rowOff>13921</xdr:rowOff>
    </xdr:from>
    <xdr:to>
      <xdr:col>13</xdr:col>
      <xdr:colOff>254976</xdr:colOff>
      <xdr:row>2</xdr:row>
      <xdr:rowOff>112101</xdr:rowOff>
    </xdr:to>
    <xdr:grpSp>
      <xdr:nvGrpSpPr>
        <xdr:cNvPr id="11" name="グループ化 10"/>
        <xdr:cNvGrpSpPr/>
      </xdr:nvGrpSpPr>
      <xdr:grpSpPr>
        <a:xfrm>
          <a:off x="2107222" y="318721"/>
          <a:ext cx="2110154" cy="402980"/>
          <a:chOff x="1465385" y="1970943"/>
          <a:chExt cx="2110154" cy="402980"/>
        </a:xfrm>
      </xdr:grpSpPr>
      <xdr:sp macro="" textlink="">
        <xdr:nvSpPr>
          <xdr:cNvPr id="12" name="正方形/長方形 11"/>
          <xdr:cNvSpPr/>
        </xdr:nvSpPr>
        <xdr:spPr>
          <a:xfrm>
            <a:off x="1912327" y="1970943"/>
            <a:ext cx="1663212" cy="2784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工事名、期間を入力</a:t>
            </a:r>
          </a:p>
        </xdr:txBody>
      </xdr:sp>
      <xdr:cxnSp macro="">
        <xdr:nvCxnSpPr>
          <xdr:cNvPr id="13" name="直線矢印コネクタ 12"/>
          <xdr:cNvCxnSpPr>
            <a:stCxn id="12" idx="1"/>
          </xdr:cNvCxnSpPr>
        </xdr:nvCxnSpPr>
        <xdr:spPr>
          <a:xfrm flipH="1">
            <a:off x="1465385" y="2110154"/>
            <a:ext cx="446942" cy="263769"/>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276225</xdr:colOff>
      <xdr:row>12</xdr:row>
      <xdr:rowOff>108503</xdr:rowOff>
    </xdr:from>
    <xdr:to>
      <xdr:col>15</xdr:col>
      <xdr:colOff>177310</xdr:colOff>
      <xdr:row>16</xdr:row>
      <xdr:rowOff>114300</xdr:rowOff>
    </xdr:to>
    <xdr:grpSp>
      <xdr:nvGrpSpPr>
        <xdr:cNvPr id="14" name="グループ化 13"/>
        <xdr:cNvGrpSpPr/>
      </xdr:nvGrpSpPr>
      <xdr:grpSpPr>
        <a:xfrm>
          <a:off x="1724025" y="3289853"/>
          <a:ext cx="3044335" cy="701122"/>
          <a:chOff x="2143127" y="2014911"/>
          <a:chExt cx="3044335" cy="1623655"/>
        </a:xfrm>
      </xdr:grpSpPr>
      <xdr:sp macro="" textlink="">
        <xdr:nvSpPr>
          <xdr:cNvPr id="15" name="正方形/長方形 14"/>
          <xdr:cNvSpPr/>
        </xdr:nvSpPr>
        <xdr:spPr>
          <a:xfrm>
            <a:off x="2242038" y="2014911"/>
            <a:ext cx="2945424"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現場に継続的に常駐した最初の日に着手日と入力</a:t>
            </a:r>
          </a:p>
        </xdr:txBody>
      </xdr:sp>
      <xdr:cxnSp macro="">
        <xdr:nvCxnSpPr>
          <xdr:cNvPr id="16" name="直線矢印コネクタ 15"/>
          <xdr:cNvCxnSpPr>
            <a:stCxn id="15" idx="1"/>
          </xdr:cNvCxnSpPr>
        </xdr:nvCxnSpPr>
        <xdr:spPr>
          <a:xfrm flipH="1">
            <a:off x="2143127" y="2278680"/>
            <a:ext cx="98911" cy="1359886"/>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285015</xdr:colOff>
      <xdr:row>8</xdr:row>
      <xdr:rowOff>27906</xdr:rowOff>
    </xdr:from>
    <xdr:to>
      <xdr:col>33</xdr:col>
      <xdr:colOff>144338</xdr:colOff>
      <xdr:row>10</xdr:row>
      <xdr:rowOff>93050</xdr:rowOff>
    </xdr:to>
    <xdr:grpSp>
      <xdr:nvGrpSpPr>
        <xdr:cNvPr id="17" name="グループ化 16"/>
        <xdr:cNvGrpSpPr/>
      </xdr:nvGrpSpPr>
      <xdr:grpSpPr>
        <a:xfrm>
          <a:off x="8019315" y="1770981"/>
          <a:ext cx="2373923" cy="1150994"/>
          <a:chOff x="1773115" y="2014903"/>
          <a:chExt cx="2373923" cy="2665462"/>
        </a:xfrm>
      </xdr:grpSpPr>
      <xdr:sp macro="" textlink="">
        <xdr:nvSpPr>
          <xdr:cNvPr id="18" name="正方形/長方形 17"/>
          <xdr:cNvSpPr/>
        </xdr:nvSpPr>
        <xdr:spPr>
          <a:xfrm>
            <a:off x="2146788" y="2014903"/>
            <a:ext cx="2000250" cy="139288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契約期間外の場合は　－　を入力</a:t>
            </a:r>
            <a:endParaRPr kumimoji="1" lang="en-US" altLang="ja-JP" sz="800">
              <a:solidFill>
                <a:sysClr val="windowText" lastClr="000000"/>
              </a:solidFill>
            </a:endParaRPr>
          </a:p>
          <a:p>
            <a:pPr algn="l"/>
            <a:r>
              <a:rPr kumimoji="1" lang="ja-JP" altLang="en-US" sz="800">
                <a:solidFill>
                  <a:sysClr val="windowText" lastClr="000000"/>
                </a:solidFill>
              </a:rPr>
              <a:t>休日の場合は　○　を入力</a:t>
            </a:r>
          </a:p>
          <a:p>
            <a:pPr algn="l"/>
            <a:r>
              <a:rPr kumimoji="1" lang="ja-JP" altLang="en-US" sz="800">
                <a:solidFill>
                  <a:sysClr val="windowText" lastClr="000000"/>
                </a:solidFill>
              </a:rPr>
              <a:t>対象期間外の場合は　対象外　を入力</a:t>
            </a:r>
          </a:p>
        </xdr:txBody>
      </xdr:sp>
      <xdr:cxnSp macro="">
        <xdr:nvCxnSpPr>
          <xdr:cNvPr id="19" name="直線矢印コネクタ 18"/>
          <xdr:cNvCxnSpPr>
            <a:stCxn id="18" idx="1"/>
          </xdr:cNvCxnSpPr>
        </xdr:nvCxnSpPr>
        <xdr:spPr>
          <a:xfrm flipH="1">
            <a:off x="1773115" y="2711347"/>
            <a:ext cx="373673" cy="196901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244716</xdr:colOff>
      <xdr:row>17</xdr:row>
      <xdr:rowOff>55016</xdr:rowOff>
    </xdr:from>
    <xdr:to>
      <xdr:col>31</xdr:col>
      <xdr:colOff>52018</xdr:colOff>
      <xdr:row>18</xdr:row>
      <xdr:rowOff>40296</xdr:rowOff>
    </xdr:to>
    <xdr:grpSp>
      <xdr:nvGrpSpPr>
        <xdr:cNvPr id="20" name="グループ化 19"/>
        <xdr:cNvGrpSpPr/>
      </xdr:nvGrpSpPr>
      <xdr:grpSpPr>
        <a:xfrm>
          <a:off x="7664691" y="4379366"/>
          <a:ext cx="2007577" cy="623455"/>
          <a:chOff x="2022231" y="2014903"/>
          <a:chExt cx="1948962" cy="1443792"/>
        </a:xfrm>
      </xdr:grpSpPr>
      <xdr:sp macro="" textlink="">
        <xdr:nvSpPr>
          <xdr:cNvPr id="21" name="正方形/長方形 20"/>
          <xdr:cNvSpPr/>
        </xdr:nvSpPr>
        <xdr:spPr>
          <a:xfrm>
            <a:off x="2242038" y="2014903"/>
            <a:ext cx="1729155" cy="5445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休日の場合は　○　を入力</a:t>
            </a:r>
          </a:p>
        </xdr:txBody>
      </xdr:sp>
      <xdr:cxnSp macro="">
        <xdr:nvCxnSpPr>
          <xdr:cNvPr id="22" name="直線矢印コネクタ 21"/>
          <xdr:cNvCxnSpPr>
            <a:stCxn id="21" idx="1"/>
          </xdr:cNvCxnSpPr>
        </xdr:nvCxnSpPr>
        <xdr:spPr>
          <a:xfrm flipH="1">
            <a:off x="2022231" y="2287159"/>
            <a:ext cx="219807" cy="1171536"/>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38101</xdr:colOff>
      <xdr:row>16</xdr:row>
      <xdr:rowOff>152400</xdr:rowOff>
    </xdr:from>
    <xdr:to>
      <xdr:col>24</xdr:col>
      <xdr:colOff>66675</xdr:colOff>
      <xdr:row>16</xdr:row>
      <xdr:rowOff>402978</xdr:rowOff>
    </xdr:to>
    <xdr:grpSp>
      <xdr:nvGrpSpPr>
        <xdr:cNvPr id="25" name="グループ化 24"/>
        <xdr:cNvGrpSpPr/>
      </xdr:nvGrpSpPr>
      <xdr:grpSpPr>
        <a:xfrm>
          <a:off x="5257801" y="4029075"/>
          <a:ext cx="2228849" cy="250578"/>
          <a:chOff x="1914527" y="2014911"/>
          <a:chExt cx="3272935" cy="527538"/>
        </a:xfrm>
      </xdr:grpSpPr>
      <xdr:sp macro="" textlink="">
        <xdr:nvSpPr>
          <xdr:cNvPr id="26" name="正方形/長方形 25"/>
          <xdr:cNvSpPr/>
        </xdr:nvSpPr>
        <xdr:spPr>
          <a:xfrm>
            <a:off x="2242038" y="2014911"/>
            <a:ext cx="2945424"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夏季休暇は連続３日間として入力</a:t>
            </a:r>
          </a:p>
        </xdr:txBody>
      </xdr:sp>
      <xdr:cxnSp macro="">
        <xdr:nvCxnSpPr>
          <xdr:cNvPr id="27" name="直線矢印コネクタ 26"/>
          <xdr:cNvCxnSpPr>
            <a:stCxn id="26" idx="1"/>
          </xdr:cNvCxnSpPr>
        </xdr:nvCxnSpPr>
        <xdr:spPr>
          <a:xfrm flipH="1" flipV="1">
            <a:off x="1914527" y="2182741"/>
            <a:ext cx="327511" cy="95939"/>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114302</xdr:colOff>
      <xdr:row>56</xdr:row>
      <xdr:rowOff>66675</xdr:rowOff>
    </xdr:from>
    <xdr:to>
      <xdr:col>13</xdr:col>
      <xdr:colOff>47624</xdr:colOff>
      <xdr:row>56</xdr:row>
      <xdr:rowOff>317253</xdr:rowOff>
    </xdr:to>
    <xdr:grpSp>
      <xdr:nvGrpSpPr>
        <xdr:cNvPr id="29" name="グループ化 28"/>
        <xdr:cNvGrpSpPr/>
      </xdr:nvGrpSpPr>
      <xdr:grpSpPr>
        <a:xfrm>
          <a:off x="1562102" y="14611350"/>
          <a:ext cx="2447922" cy="250578"/>
          <a:chOff x="1914529" y="2014911"/>
          <a:chExt cx="3594632" cy="527538"/>
        </a:xfrm>
      </xdr:grpSpPr>
      <xdr:sp macro="" textlink="">
        <xdr:nvSpPr>
          <xdr:cNvPr id="30" name="正方形/長方形 29"/>
          <xdr:cNvSpPr/>
        </xdr:nvSpPr>
        <xdr:spPr>
          <a:xfrm>
            <a:off x="2242038" y="2014911"/>
            <a:ext cx="3267123"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年末年始休暇は連続６日間として入力</a:t>
            </a:r>
          </a:p>
        </xdr:txBody>
      </xdr:sp>
      <xdr:cxnSp macro="">
        <xdr:nvCxnSpPr>
          <xdr:cNvPr id="31" name="直線矢印コネクタ 30"/>
          <xdr:cNvCxnSpPr>
            <a:stCxn id="30" idx="1"/>
          </xdr:cNvCxnSpPr>
        </xdr:nvCxnSpPr>
        <xdr:spPr>
          <a:xfrm flipH="1" flipV="1">
            <a:off x="1914529" y="2182742"/>
            <a:ext cx="327508" cy="9593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14</xdr:col>
      <xdr:colOff>159725</xdr:colOff>
      <xdr:row>64</xdr:row>
      <xdr:rowOff>445476</xdr:rowOff>
    </xdr:from>
    <xdr:ext cx="1012031" cy="464343"/>
    <xdr:sp macro="" textlink="">
      <xdr:nvSpPr>
        <xdr:cNvPr id="33" name="四角形吹き出し 32"/>
        <xdr:cNvSpPr/>
      </xdr:nvSpPr>
      <xdr:spPr>
        <a:xfrm>
          <a:off x="4436450" y="17123751"/>
          <a:ext cx="1012031" cy="464343"/>
        </a:xfrm>
        <a:prstGeom prst="wedgeRectCallout">
          <a:avLst>
            <a:gd name="adj1" fmla="val -8541"/>
            <a:gd name="adj2" fmla="val 84276"/>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後片付け期間は含まない</a:t>
          </a:r>
        </a:p>
      </xdr:txBody>
    </xdr:sp>
    <xdr:clientData/>
  </xdr:oneCellAnchor>
  <xdr:twoCellAnchor>
    <xdr:from>
      <xdr:col>6</xdr:col>
      <xdr:colOff>257175</xdr:colOff>
      <xdr:row>64</xdr:row>
      <xdr:rowOff>107772</xdr:rowOff>
    </xdr:from>
    <xdr:to>
      <xdr:col>15</xdr:col>
      <xdr:colOff>192699</xdr:colOff>
      <xdr:row>64</xdr:row>
      <xdr:rowOff>335572</xdr:rowOff>
    </xdr:to>
    <xdr:grpSp>
      <xdr:nvGrpSpPr>
        <xdr:cNvPr id="34" name="グループ化 33"/>
        <xdr:cNvGrpSpPr/>
      </xdr:nvGrpSpPr>
      <xdr:grpSpPr>
        <a:xfrm>
          <a:off x="2019300" y="16786047"/>
          <a:ext cx="2764449" cy="227800"/>
          <a:chOff x="263500" y="1992851"/>
          <a:chExt cx="2583595" cy="527538"/>
        </a:xfrm>
      </xdr:grpSpPr>
      <xdr:sp macro="" textlink="">
        <xdr:nvSpPr>
          <xdr:cNvPr id="35" name="正方形/長方形 34"/>
          <xdr:cNvSpPr/>
        </xdr:nvSpPr>
        <xdr:spPr>
          <a:xfrm>
            <a:off x="710917" y="1992851"/>
            <a:ext cx="2136178"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現場作業が完了した日に完了日と入力</a:t>
            </a:r>
          </a:p>
        </xdr:txBody>
      </xdr:sp>
      <xdr:cxnSp macro="">
        <xdr:nvCxnSpPr>
          <xdr:cNvPr id="36" name="直線矢印コネクタ 35"/>
          <xdr:cNvCxnSpPr>
            <a:stCxn id="35" idx="1"/>
          </xdr:cNvCxnSpPr>
        </xdr:nvCxnSpPr>
        <xdr:spPr>
          <a:xfrm flipH="1" flipV="1">
            <a:off x="263500" y="2206492"/>
            <a:ext cx="447417" cy="5012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130418</xdr:colOff>
      <xdr:row>65</xdr:row>
      <xdr:rowOff>9525</xdr:rowOff>
    </xdr:from>
    <xdr:to>
      <xdr:col>26</xdr:col>
      <xdr:colOff>57150</xdr:colOff>
      <xdr:row>65</xdr:row>
      <xdr:rowOff>400050</xdr:rowOff>
    </xdr:to>
    <xdr:grpSp>
      <xdr:nvGrpSpPr>
        <xdr:cNvPr id="37" name="グループ化 36"/>
        <xdr:cNvGrpSpPr/>
      </xdr:nvGrpSpPr>
      <xdr:grpSpPr>
        <a:xfrm>
          <a:off x="5664443" y="17135475"/>
          <a:ext cx="2441332" cy="390525"/>
          <a:chOff x="1340828" y="1655036"/>
          <a:chExt cx="2192067" cy="904375"/>
        </a:xfrm>
      </xdr:grpSpPr>
      <xdr:sp macro="" textlink="">
        <xdr:nvSpPr>
          <xdr:cNvPr id="38" name="正方形/長方形 37"/>
          <xdr:cNvSpPr/>
        </xdr:nvSpPr>
        <xdr:spPr>
          <a:xfrm>
            <a:off x="1340828" y="2031874"/>
            <a:ext cx="1560633" cy="5275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工期末日に工期末と入力</a:t>
            </a:r>
          </a:p>
        </xdr:txBody>
      </xdr:sp>
      <xdr:cxnSp macro="">
        <xdr:nvCxnSpPr>
          <xdr:cNvPr id="39" name="直線矢印コネクタ 38"/>
          <xdr:cNvCxnSpPr>
            <a:stCxn id="38" idx="3"/>
          </xdr:cNvCxnSpPr>
        </xdr:nvCxnSpPr>
        <xdr:spPr>
          <a:xfrm flipV="1">
            <a:off x="2901461" y="1655036"/>
            <a:ext cx="631434" cy="640606"/>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276226</xdr:colOff>
      <xdr:row>24</xdr:row>
      <xdr:rowOff>85725</xdr:rowOff>
    </xdr:from>
    <xdr:to>
      <xdr:col>18</xdr:col>
      <xdr:colOff>304800</xdr:colOff>
      <xdr:row>24</xdr:row>
      <xdr:rowOff>336303</xdr:rowOff>
    </xdr:to>
    <xdr:grpSp>
      <xdr:nvGrpSpPr>
        <xdr:cNvPr id="40" name="グループ化 39"/>
        <xdr:cNvGrpSpPr/>
      </xdr:nvGrpSpPr>
      <xdr:grpSpPr>
        <a:xfrm>
          <a:off x="3609976" y="6096000"/>
          <a:ext cx="2228849" cy="250578"/>
          <a:chOff x="1914527" y="2014911"/>
          <a:chExt cx="3272935" cy="527538"/>
        </a:xfrm>
      </xdr:grpSpPr>
      <xdr:sp macro="" textlink="">
        <xdr:nvSpPr>
          <xdr:cNvPr id="41" name="正方形/長方形 40"/>
          <xdr:cNvSpPr/>
        </xdr:nvSpPr>
        <xdr:spPr>
          <a:xfrm>
            <a:off x="2242038" y="2014911"/>
            <a:ext cx="2945424" cy="52753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振り替えた日に振替日と入力</a:t>
            </a:r>
          </a:p>
        </xdr:txBody>
      </xdr:sp>
      <xdr:cxnSp macro="">
        <xdr:nvCxnSpPr>
          <xdr:cNvPr id="42" name="直線矢印コネクタ 41"/>
          <xdr:cNvCxnSpPr>
            <a:stCxn id="41" idx="1"/>
          </xdr:cNvCxnSpPr>
        </xdr:nvCxnSpPr>
        <xdr:spPr>
          <a:xfrm flipH="1" flipV="1">
            <a:off x="1914527" y="2182741"/>
            <a:ext cx="327511" cy="95939"/>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9</xdr:col>
      <xdr:colOff>0</xdr:colOff>
      <xdr:row>69</xdr:row>
      <xdr:rowOff>0</xdr:rowOff>
    </xdr:from>
    <xdr:to>
      <xdr:col>24</xdr:col>
      <xdr:colOff>56127</xdr:colOff>
      <xdr:row>76</xdr:row>
      <xdr:rowOff>162990</xdr:rowOff>
    </xdr:to>
    <xdr:pic>
      <xdr:nvPicPr>
        <xdr:cNvPr id="43" name="図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18288000"/>
          <a:ext cx="4771002" cy="1363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59</xdr:row>
      <xdr:rowOff>142875</xdr:rowOff>
    </xdr:from>
    <xdr:to>
      <xdr:col>5</xdr:col>
      <xdr:colOff>123825</xdr:colOff>
      <xdr:row>61</xdr:row>
      <xdr:rowOff>9525</xdr:rowOff>
    </xdr:to>
    <xdr:sp macro="" textlink="">
      <xdr:nvSpPr>
        <xdr:cNvPr id="3" name="Rectangle 8"/>
        <xdr:cNvSpPr>
          <a:spLocks noChangeArrowheads="1"/>
        </xdr:cNvSpPr>
      </xdr:nvSpPr>
      <xdr:spPr bwMode="auto">
        <a:xfrm>
          <a:off x="209550" y="10258425"/>
          <a:ext cx="2590800" cy="209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共指技</a:t>
          </a:r>
          <a:r>
            <a:rPr lang="ja-JP" altLang="en-US" sz="900" b="0" i="0" u="none" strike="noStrike" baseline="0">
              <a:solidFill>
                <a:srgbClr val="000000"/>
              </a:solidFill>
              <a:latin typeface="Century"/>
              <a:ea typeface="ＭＳ 明朝"/>
            </a:rPr>
            <a:t>258</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19.11</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A4</a:t>
          </a:r>
          <a:r>
            <a:rPr lang="ja-JP" altLang="en-US" sz="900" b="0" i="0" u="none" strike="noStrike" baseline="0">
              <a:solidFill>
                <a:srgbClr val="000000"/>
              </a:solidFill>
              <a:latin typeface="ＭＳ 明朝"/>
              <a:ea typeface="ＭＳ 明朝"/>
            </a:rPr>
            <a:t>　再生</a:t>
          </a:r>
          <a:r>
            <a:rPr lang="ja-JP" altLang="en-US" sz="900" b="0" i="0" u="none" strike="noStrike" baseline="0">
              <a:solidFill>
                <a:srgbClr val="000000"/>
              </a:solidFill>
              <a:latin typeface="Century"/>
              <a:ea typeface="ＭＳ 明朝"/>
            </a:rPr>
            <a:t>55</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5</a:t>
          </a:r>
          <a:r>
            <a:rPr lang="ja-JP" altLang="en-US" sz="900" b="0" i="0" u="none" strike="noStrike" baseline="0">
              <a:solidFill>
                <a:srgbClr val="000000"/>
              </a:solidFill>
              <a:latin typeface="ＭＳ 明朝"/>
              <a:ea typeface="ＭＳ 明朝"/>
            </a:rPr>
            <a:t>年保存</a:t>
          </a:r>
        </a:p>
      </xdr:txBody>
    </xdr:sp>
    <xdr:clientData/>
  </xdr:twoCellAnchor>
  <xdr:twoCellAnchor editAs="oneCell">
    <xdr:from>
      <xdr:col>5</xdr:col>
      <xdr:colOff>320386</xdr:colOff>
      <xdr:row>54</xdr:row>
      <xdr:rowOff>1</xdr:rowOff>
    </xdr:from>
    <xdr:to>
      <xdr:col>10</xdr:col>
      <xdr:colOff>562841</xdr:colOff>
      <xdr:row>60</xdr:row>
      <xdr:rowOff>7421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6045" y="9351819"/>
          <a:ext cx="3662796" cy="1046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289801</xdr:colOff>
      <xdr:row>59</xdr:row>
      <xdr:rowOff>126781</xdr:rowOff>
    </xdr:from>
    <xdr:to>
      <xdr:col>5</xdr:col>
      <xdr:colOff>210426</xdr:colOff>
      <xdr:row>60</xdr:row>
      <xdr:rowOff>164881</xdr:rowOff>
    </xdr:to>
    <xdr:sp macro="" textlink="">
      <xdr:nvSpPr>
        <xdr:cNvPr id="2056" name="Rectangle 8"/>
        <xdr:cNvSpPr>
          <a:spLocks noChangeArrowheads="1"/>
        </xdr:cNvSpPr>
      </xdr:nvSpPr>
      <xdr:spPr bwMode="auto">
        <a:xfrm>
          <a:off x="289801" y="10203574"/>
          <a:ext cx="2594194" cy="20889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共指技</a:t>
          </a:r>
          <a:r>
            <a:rPr lang="ja-JP" altLang="en-US" sz="900" b="0" i="0" u="none" strike="noStrike" baseline="0">
              <a:solidFill>
                <a:srgbClr val="000000"/>
              </a:solidFill>
              <a:latin typeface="Century"/>
              <a:ea typeface="ＭＳ 明朝"/>
            </a:rPr>
            <a:t>258</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19.11</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A4</a:t>
          </a:r>
          <a:r>
            <a:rPr lang="ja-JP" altLang="en-US" sz="900" b="0" i="0" u="none" strike="noStrike" baseline="0">
              <a:solidFill>
                <a:srgbClr val="000000"/>
              </a:solidFill>
              <a:latin typeface="ＭＳ 明朝"/>
              <a:ea typeface="ＭＳ 明朝"/>
            </a:rPr>
            <a:t>　再生</a:t>
          </a:r>
          <a:r>
            <a:rPr lang="ja-JP" altLang="en-US" sz="900" b="0" i="0" u="none" strike="noStrike" baseline="0">
              <a:solidFill>
                <a:srgbClr val="000000"/>
              </a:solidFill>
              <a:latin typeface="Century"/>
              <a:ea typeface="ＭＳ 明朝"/>
            </a:rPr>
            <a:t>55</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5</a:t>
          </a:r>
          <a:r>
            <a:rPr lang="ja-JP" altLang="en-US" sz="900" b="0" i="0" u="none" strike="noStrike" baseline="0">
              <a:solidFill>
                <a:srgbClr val="000000"/>
              </a:solidFill>
              <a:latin typeface="ＭＳ 明朝"/>
              <a:ea typeface="ＭＳ 明朝"/>
            </a:rPr>
            <a:t>年保存</a:t>
          </a:r>
        </a:p>
      </xdr:txBody>
    </xdr:sp>
    <xdr:clientData/>
  </xdr:twoCellAnchor>
  <xdr:twoCellAnchor editAs="oneCell">
    <xdr:from>
      <xdr:col>5</xdr:col>
      <xdr:colOff>320386</xdr:colOff>
      <xdr:row>54</xdr:row>
      <xdr:rowOff>1</xdr:rowOff>
    </xdr:from>
    <xdr:to>
      <xdr:col>10</xdr:col>
      <xdr:colOff>562841</xdr:colOff>
      <xdr:row>60</xdr:row>
      <xdr:rowOff>7421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6911" y="9258301"/>
          <a:ext cx="3671455" cy="1036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X108"/>
  <sheetViews>
    <sheetView view="pageBreakPreview" zoomScale="115" zoomScaleNormal="100" zoomScaleSheetLayoutView="115" workbookViewId="0">
      <selection activeCell="L1" sqref="L1"/>
    </sheetView>
  </sheetViews>
  <sheetFormatPr defaultColWidth="9" defaultRowHeight="13.5"/>
  <cols>
    <col min="1" max="1" width="1.5" style="32" customWidth="1"/>
    <col min="2" max="2" width="5.125" style="29" customWidth="1"/>
    <col min="3" max="33" width="4.125" style="29" customWidth="1"/>
    <col min="34" max="34" width="9.125" style="32" customWidth="1"/>
    <col min="35" max="35" width="4.125" style="32" customWidth="1"/>
    <col min="36" max="36" width="5.625" style="32" customWidth="1"/>
    <col min="37" max="37" width="4.125" style="32" customWidth="1"/>
    <col min="38" max="38" width="5.625" style="32" customWidth="1"/>
    <col min="39" max="44" width="8.75" style="33" customWidth="1"/>
    <col min="47" max="47" width="9" style="32"/>
    <col min="48" max="48" width="5.25" style="32" customWidth="1"/>
    <col min="49" max="49" width="5.25" style="32" bestFit="1" customWidth="1"/>
    <col min="50" max="16384" width="9" style="32"/>
  </cols>
  <sheetData>
    <row r="1" spans="2:50" customFormat="1" ht="24">
      <c r="B1" s="28" t="s">
        <v>92</v>
      </c>
      <c r="C1" s="29"/>
      <c r="D1" s="29"/>
      <c r="E1" s="29"/>
      <c r="F1" s="29"/>
      <c r="G1" s="29"/>
      <c r="H1" s="29"/>
      <c r="I1" s="29"/>
      <c r="J1" s="29"/>
      <c r="K1" s="29"/>
      <c r="L1" s="28"/>
      <c r="M1" s="29"/>
      <c r="N1" s="29"/>
      <c r="O1" s="29"/>
      <c r="P1" s="29"/>
      <c r="Q1" s="29"/>
      <c r="R1" s="29"/>
      <c r="S1" s="29"/>
      <c r="T1" s="29"/>
      <c r="U1" s="29"/>
      <c r="V1" s="29"/>
      <c r="W1" s="29"/>
      <c r="X1" s="29"/>
      <c r="Y1" s="29"/>
      <c r="Z1" s="29"/>
      <c r="AA1" s="29"/>
      <c r="AB1" s="28"/>
      <c r="AC1" s="29"/>
      <c r="AD1" s="29"/>
      <c r="AE1" s="29"/>
      <c r="AF1" s="29"/>
      <c r="AG1" s="29"/>
      <c r="AJ1" s="82"/>
      <c r="AK1" s="84" t="s">
        <v>27</v>
      </c>
      <c r="AL1" s="84"/>
      <c r="AM1" s="30"/>
      <c r="AN1" s="30"/>
      <c r="AO1" s="30"/>
      <c r="AP1" s="30"/>
      <c r="AQ1" s="30"/>
      <c r="AR1" s="30"/>
    </row>
    <row r="2" spans="2:50" customFormat="1" ht="24">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J2" s="83"/>
      <c r="AK2" s="84"/>
      <c r="AL2" s="84"/>
      <c r="AM2" s="30"/>
      <c r="AN2" s="30"/>
      <c r="AO2" s="30"/>
      <c r="AP2" s="30"/>
      <c r="AQ2" s="30"/>
      <c r="AR2" s="30"/>
    </row>
    <row r="3" spans="2:50" customFormat="1" ht="17.25">
      <c r="B3" s="146" t="s">
        <v>16</v>
      </c>
      <c r="C3" s="146"/>
      <c r="D3" s="150" t="s">
        <v>102</v>
      </c>
      <c r="E3" s="150"/>
      <c r="F3" s="150"/>
      <c r="G3" s="150"/>
      <c r="H3" s="150"/>
      <c r="I3" s="150"/>
      <c r="J3" s="150"/>
      <c r="K3" s="150"/>
      <c r="L3" s="150"/>
      <c r="M3" s="150"/>
      <c r="N3" s="150"/>
      <c r="O3" s="150"/>
      <c r="P3" s="150"/>
      <c r="Q3" s="29"/>
      <c r="R3" s="29"/>
      <c r="S3" s="29"/>
      <c r="T3" s="29"/>
      <c r="U3" s="29"/>
      <c r="V3" s="29"/>
      <c r="W3" s="29"/>
      <c r="X3" s="29"/>
      <c r="Y3" s="29"/>
      <c r="Z3" s="29"/>
      <c r="AA3" s="29"/>
      <c r="AB3" s="29"/>
      <c r="AC3" s="29"/>
      <c r="AD3" s="29"/>
      <c r="AE3" s="29"/>
      <c r="AF3" s="29"/>
      <c r="AG3" s="29"/>
      <c r="AM3" s="31"/>
      <c r="AN3" s="31"/>
      <c r="AO3" s="30"/>
      <c r="AP3" s="30"/>
      <c r="AQ3" s="30"/>
      <c r="AR3" s="30"/>
    </row>
    <row r="4" spans="2:50" customFormat="1" ht="17.25">
      <c r="B4" s="146" t="s">
        <v>88</v>
      </c>
      <c r="C4" s="146"/>
      <c r="D4" s="147">
        <v>2022</v>
      </c>
      <c r="E4" s="147"/>
      <c r="F4" s="148">
        <v>7</v>
      </c>
      <c r="G4" s="148"/>
      <c r="H4" s="149">
        <v>6</v>
      </c>
      <c r="I4" s="149"/>
      <c r="J4" s="29" t="s">
        <v>44</v>
      </c>
      <c r="K4" s="147">
        <v>2023</v>
      </c>
      <c r="L4" s="147"/>
      <c r="M4" s="148">
        <v>2</v>
      </c>
      <c r="N4" s="148"/>
      <c r="O4" s="149">
        <v>25</v>
      </c>
      <c r="P4" s="149"/>
      <c r="Q4" s="29"/>
      <c r="R4" s="29"/>
      <c r="S4" s="29"/>
      <c r="T4" s="29"/>
      <c r="U4" s="29"/>
      <c r="V4" s="29"/>
      <c r="W4" s="29"/>
      <c r="X4" s="93"/>
      <c r="Y4" s="93"/>
      <c r="Z4" s="93"/>
      <c r="AA4" s="29"/>
      <c r="AB4" s="29"/>
      <c r="AC4" s="29"/>
      <c r="AD4" s="29"/>
      <c r="AE4" s="29"/>
      <c r="AF4" s="29"/>
      <c r="AG4" s="85" t="s">
        <v>93</v>
      </c>
      <c r="AH4" s="32"/>
      <c r="AI4" s="75"/>
      <c r="AJ4" s="75"/>
      <c r="AK4" s="75"/>
      <c r="AL4" s="75"/>
      <c r="AM4" s="30"/>
      <c r="AN4" s="30"/>
      <c r="AO4" s="30"/>
      <c r="AP4" s="30"/>
      <c r="AQ4" s="30"/>
      <c r="AR4" s="30"/>
    </row>
    <row r="5" spans="2:50" ht="14.25" customHeight="1" thickBot="1">
      <c r="AS5" s="32"/>
      <c r="AT5" s="32"/>
    </row>
    <row r="6" spans="2:50" ht="13.5" customHeight="1">
      <c r="B6" s="34" t="s">
        <v>0</v>
      </c>
      <c r="C6" s="127">
        <f>DATE(D4,F4,1)</f>
        <v>44743</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45"/>
      <c r="AH6" s="141" t="s">
        <v>28</v>
      </c>
      <c r="AI6" s="131" t="s">
        <v>14</v>
      </c>
      <c r="AJ6" s="143"/>
      <c r="AK6" s="135" t="s">
        <v>13</v>
      </c>
      <c r="AL6" s="136"/>
      <c r="AM6" s="124" t="s">
        <v>29</v>
      </c>
      <c r="AN6" s="106" t="s">
        <v>30</v>
      </c>
      <c r="AO6" s="106" t="s">
        <v>31</v>
      </c>
      <c r="AP6" s="106" t="s">
        <v>32</v>
      </c>
      <c r="AQ6" s="106" t="s">
        <v>33</v>
      </c>
      <c r="AR6" s="106" t="s">
        <v>34</v>
      </c>
      <c r="AS6" s="106" t="s">
        <v>35</v>
      </c>
      <c r="AT6" s="32"/>
    </row>
    <row r="7" spans="2:50">
      <c r="B7" s="35" t="s">
        <v>1</v>
      </c>
      <c r="C7" s="36">
        <f>DATE(YEAR(C6),MONTH(C6),DAY(C6))</f>
        <v>44743</v>
      </c>
      <c r="D7" s="36">
        <f>IF(MONTH(DATE(YEAR(C7),MONTH(C7),DAY(C7)+1))=MONTH($C6),DATE(YEAR(C7),MONTH(C7),DAY(C7)+1),"")</f>
        <v>44744</v>
      </c>
      <c r="E7" s="36">
        <f t="shared" ref="E7:AC7" si="0">IF(MONTH(DATE(YEAR(D7),MONTH(D7),DAY(D7)+1))=MONTH($C$6),DATE(YEAR(D7),MONTH(D7),DAY(D7)+1),"")</f>
        <v>44745</v>
      </c>
      <c r="F7" s="72">
        <f t="shared" si="0"/>
        <v>44746</v>
      </c>
      <c r="G7" s="36">
        <f t="shared" si="0"/>
        <v>44747</v>
      </c>
      <c r="H7" s="36">
        <f t="shared" si="0"/>
        <v>44748</v>
      </c>
      <c r="I7" s="36">
        <f t="shared" si="0"/>
        <v>44749</v>
      </c>
      <c r="J7" s="36">
        <f t="shared" si="0"/>
        <v>44750</v>
      </c>
      <c r="K7" s="36">
        <f t="shared" si="0"/>
        <v>44751</v>
      </c>
      <c r="L7" s="36">
        <f t="shared" si="0"/>
        <v>44752</v>
      </c>
      <c r="M7" s="36">
        <f t="shared" si="0"/>
        <v>44753</v>
      </c>
      <c r="N7" s="36">
        <f t="shared" si="0"/>
        <v>44754</v>
      </c>
      <c r="O7" s="36">
        <f t="shared" si="0"/>
        <v>44755</v>
      </c>
      <c r="P7" s="36">
        <f t="shared" si="0"/>
        <v>44756</v>
      </c>
      <c r="Q7" s="36">
        <f t="shared" si="0"/>
        <v>44757</v>
      </c>
      <c r="R7" s="36">
        <f t="shared" si="0"/>
        <v>44758</v>
      </c>
      <c r="S7" s="36">
        <f t="shared" si="0"/>
        <v>44759</v>
      </c>
      <c r="T7" s="36">
        <f t="shared" si="0"/>
        <v>44760</v>
      </c>
      <c r="U7" s="36">
        <f t="shared" si="0"/>
        <v>44761</v>
      </c>
      <c r="V7" s="36">
        <f t="shared" si="0"/>
        <v>44762</v>
      </c>
      <c r="W7" s="36">
        <f t="shared" si="0"/>
        <v>44763</v>
      </c>
      <c r="X7" s="36">
        <f t="shared" si="0"/>
        <v>44764</v>
      </c>
      <c r="Y7" s="36">
        <f t="shared" si="0"/>
        <v>44765</v>
      </c>
      <c r="Z7" s="36">
        <f t="shared" si="0"/>
        <v>44766</v>
      </c>
      <c r="AA7" s="36">
        <f t="shared" si="0"/>
        <v>44767</v>
      </c>
      <c r="AB7" s="36">
        <f t="shared" si="0"/>
        <v>44768</v>
      </c>
      <c r="AC7" s="36">
        <f t="shared" si="0"/>
        <v>44769</v>
      </c>
      <c r="AD7" s="36">
        <f>IF(MONTH(DATE(YEAR(AC7),MONTH(AC7),DAY(AC7)+1))=MONTH($C$6),DATE(YEAR(AC7),MONTH(AC7),DAY(AC7)+1),"")</f>
        <v>44770</v>
      </c>
      <c r="AE7" s="36">
        <f>IF(MONTH(DATE(YEAR(AD7),MONTH(AD7),DAY(AD7)+1))=MONTH($C$6),DATE(YEAR(AD7),MONTH(AD7),DAY(AD7)+1),"")</f>
        <v>44771</v>
      </c>
      <c r="AF7" s="36">
        <f t="shared" ref="AF7:AG7" si="1">IF(MONTH(DATE(YEAR(AE7),MONTH(AE7),DAY(AE7)+1))=MONTH($C$6),DATE(YEAR(AE7),MONTH(AE7),DAY(AE7)+1),"")</f>
        <v>44772</v>
      </c>
      <c r="AG7" s="36">
        <f t="shared" si="1"/>
        <v>44773</v>
      </c>
      <c r="AH7" s="142"/>
      <c r="AI7" s="133"/>
      <c r="AJ7" s="144"/>
      <c r="AK7" s="137"/>
      <c r="AL7" s="138"/>
      <c r="AM7" s="126"/>
      <c r="AN7" s="108"/>
      <c r="AO7" s="108"/>
      <c r="AP7" s="108"/>
      <c r="AQ7" s="108"/>
      <c r="AR7" s="108"/>
      <c r="AS7" s="108"/>
      <c r="AT7" s="32"/>
    </row>
    <row r="8" spans="2:50" ht="13.5" customHeight="1">
      <c r="B8" s="35" t="s">
        <v>3</v>
      </c>
      <c r="C8" s="37" t="str">
        <f>TEXT(C7,"aaa")</f>
        <v>金</v>
      </c>
      <c r="D8" s="37" t="str">
        <f t="shared" ref="D8:AG8" si="2">TEXT(D7,"aaa")</f>
        <v>土</v>
      </c>
      <c r="E8" s="37" t="str">
        <f t="shared" si="2"/>
        <v>日</v>
      </c>
      <c r="F8" s="38" t="str">
        <f t="shared" si="2"/>
        <v>月</v>
      </c>
      <c r="G8" s="37" t="str">
        <f t="shared" si="2"/>
        <v>火</v>
      </c>
      <c r="H8" s="37" t="str">
        <f t="shared" si="2"/>
        <v>水</v>
      </c>
      <c r="I8" s="37" t="str">
        <f t="shared" si="2"/>
        <v>木</v>
      </c>
      <c r="J8" s="37" t="str">
        <f t="shared" si="2"/>
        <v>金</v>
      </c>
      <c r="K8" s="37" t="str">
        <f t="shared" si="2"/>
        <v>土</v>
      </c>
      <c r="L8" s="37" t="str">
        <f t="shared" si="2"/>
        <v>日</v>
      </c>
      <c r="M8" s="37" t="str">
        <f t="shared" si="2"/>
        <v>月</v>
      </c>
      <c r="N8" s="37" t="str">
        <f t="shared" si="2"/>
        <v>火</v>
      </c>
      <c r="O8" s="37" t="str">
        <f t="shared" si="2"/>
        <v>水</v>
      </c>
      <c r="P8" s="37" t="str">
        <f t="shared" si="2"/>
        <v>木</v>
      </c>
      <c r="Q8" s="37" t="str">
        <f t="shared" si="2"/>
        <v>金</v>
      </c>
      <c r="R8" s="37" t="str">
        <f t="shared" si="2"/>
        <v>土</v>
      </c>
      <c r="S8" s="37" t="str">
        <f t="shared" si="2"/>
        <v>日</v>
      </c>
      <c r="T8" s="37" t="str">
        <f t="shared" si="2"/>
        <v>月</v>
      </c>
      <c r="U8" s="37" t="str">
        <f t="shared" si="2"/>
        <v>火</v>
      </c>
      <c r="V8" s="37" t="str">
        <f t="shared" si="2"/>
        <v>水</v>
      </c>
      <c r="W8" s="37" t="str">
        <f t="shared" si="2"/>
        <v>木</v>
      </c>
      <c r="X8" s="37" t="str">
        <f t="shared" si="2"/>
        <v>金</v>
      </c>
      <c r="Y8" s="37" t="str">
        <f t="shared" si="2"/>
        <v>土</v>
      </c>
      <c r="Z8" s="37" t="str">
        <f t="shared" si="2"/>
        <v>日</v>
      </c>
      <c r="AA8" s="37" t="str">
        <f t="shared" si="2"/>
        <v>月</v>
      </c>
      <c r="AB8" s="37" t="str">
        <f t="shared" si="2"/>
        <v>火</v>
      </c>
      <c r="AC8" s="37" t="str">
        <f t="shared" si="2"/>
        <v>水</v>
      </c>
      <c r="AD8" s="37" t="str">
        <f t="shared" si="2"/>
        <v>木</v>
      </c>
      <c r="AE8" s="37" t="str">
        <f t="shared" si="2"/>
        <v>金</v>
      </c>
      <c r="AF8" s="37" t="str">
        <f t="shared" si="2"/>
        <v>土</v>
      </c>
      <c r="AG8" s="37" t="str">
        <f t="shared" si="2"/>
        <v>日</v>
      </c>
      <c r="AH8" s="115">
        <f>COUNTIF(C11:AG11,"－")+COUNTIF(C11:AG11,"対象外")</f>
        <v>0</v>
      </c>
      <c r="AI8" s="118" t="s">
        <v>36</v>
      </c>
      <c r="AJ8" s="121" t="s">
        <v>37</v>
      </c>
      <c r="AK8" s="139" t="s">
        <v>36</v>
      </c>
      <c r="AL8" s="140" t="s">
        <v>38</v>
      </c>
      <c r="AM8" s="124">
        <f>COUNT(C7:AG7)</f>
        <v>31</v>
      </c>
      <c r="AN8" s="106">
        <f>AM8-AH8</f>
        <v>31</v>
      </c>
      <c r="AO8" s="106">
        <f>SUM(AN$6:AN12)</f>
        <v>31</v>
      </c>
      <c r="AP8" s="106">
        <f>COUNTIF(C11:AG11,"○")</f>
        <v>0</v>
      </c>
      <c r="AQ8" s="106">
        <f>SUM(AP$6:AP12)</f>
        <v>0</v>
      </c>
      <c r="AR8" s="106">
        <f>COUNTIF(C12:AG12,"○")</f>
        <v>0</v>
      </c>
      <c r="AS8" s="106">
        <f>SUM(AR$6:AR12)</f>
        <v>0</v>
      </c>
      <c r="AT8" s="32"/>
    </row>
    <row r="9" spans="2:50" ht="35.25" customHeight="1">
      <c r="B9" s="113" t="s">
        <v>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116"/>
      <c r="AI9" s="119"/>
      <c r="AJ9" s="122"/>
      <c r="AK9" s="109"/>
      <c r="AL9" s="111"/>
      <c r="AM9" s="125"/>
      <c r="AN9" s="107"/>
      <c r="AO9" s="107"/>
      <c r="AP9" s="107"/>
      <c r="AQ9" s="107"/>
      <c r="AR9" s="107"/>
      <c r="AS9" s="107"/>
      <c r="AT9" s="32"/>
    </row>
    <row r="10" spans="2:50" s="39" customFormat="1" ht="50.25" customHeight="1">
      <c r="B10" s="114"/>
      <c r="C10" s="76" t="str">
        <f t="shared" ref="C10:AG10" si="3">IFERROR(VLOOKUP(C7,祝日,3,FALSE),"")</f>
        <v/>
      </c>
      <c r="D10" s="76" t="str">
        <f t="shared" si="3"/>
        <v/>
      </c>
      <c r="E10" s="76" t="str">
        <f t="shared" si="3"/>
        <v/>
      </c>
      <c r="F10" s="78" t="str">
        <f t="shared" si="3"/>
        <v/>
      </c>
      <c r="G10" s="76" t="str">
        <f t="shared" si="3"/>
        <v/>
      </c>
      <c r="H10" s="76" t="str">
        <f t="shared" si="3"/>
        <v/>
      </c>
      <c r="I10" s="76" t="str">
        <f t="shared" si="3"/>
        <v/>
      </c>
      <c r="J10" s="76" t="str">
        <f t="shared" si="3"/>
        <v/>
      </c>
      <c r="K10" s="76" t="str">
        <f t="shared" si="3"/>
        <v/>
      </c>
      <c r="L10" s="76" t="str">
        <f t="shared" si="3"/>
        <v/>
      </c>
      <c r="M10" s="76" t="str">
        <f t="shared" si="3"/>
        <v/>
      </c>
      <c r="N10" s="76" t="str">
        <f t="shared" si="3"/>
        <v/>
      </c>
      <c r="O10" s="76" t="str">
        <f t="shared" si="3"/>
        <v/>
      </c>
      <c r="P10" s="76" t="str">
        <f t="shared" si="3"/>
        <v/>
      </c>
      <c r="Q10" s="76" t="str">
        <f t="shared" si="3"/>
        <v/>
      </c>
      <c r="R10" s="76" t="str">
        <f t="shared" si="3"/>
        <v/>
      </c>
      <c r="S10" s="76" t="str">
        <f t="shared" si="3"/>
        <v/>
      </c>
      <c r="T10" s="76" t="str">
        <f t="shared" si="3"/>
        <v>海の日</v>
      </c>
      <c r="U10" s="76" t="str">
        <f t="shared" si="3"/>
        <v/>
      </c>
      <c r="V10" s="76" t="str">
        <f t="shared" si="3"/>
        <v/>
      </c>
      <c r="W10" s="76" t="str">
        <f t="shared" si="3"/>
        <v/>
      </c>
      <c r="X10" s="76" t="str">
        <f t="shared" si="3"/>
        <v/>
      </c>
      <c r="Y10" s="76" t="str">
        <f t="shared" si="3"/>
        <v/>
      </c>
      <c r="Z10" s="78" t="str">
        <f t="shared" si="3"/>
        <v/>
      </c>
      <c r="AA10" s="76" t="str">
        <f t="shared" si="3"/>
        <v/>
      </c>
      <c r="AB10" s="76" t="str">
        <f t="shared" si="3"/>
        <v/>
      </c>
      <c r="AC10" s="76" t="str">
        <f t="shared" si="3"/>
        <v/>
      </c>
      <c r="AD10" s="76" t="str">
        <f t="shared" si="3"/>
        <v/>
      </c>
      <c r="AE10" s="76" t="str">
        <f t="shared" si="3"/>
        <v/>
      </c>
      <c r="AF10" s="76" t="str">
        <f t="shared" si="3"/>
        <v/>
      </c>
      <c r="AG10" s="76" t="str">
        <f t="shared" si="3"/>
        <v/>
      </c>
      <c r="AH10" s="116"/>
      <c r="AI10" s="120"/>
      <c r="AJ10" s="123"/>
      <c r="AK10" s="110"/>
      <c r="AL10" s="112"/>
      <c r="AM10" s="125"/>
      <c r="AN10" s="107"/>
      <c r="AO10" s="107"/>
      <c r="AP10" s="107"/>
      <c r="AQ10" s="107"/>
      <c r="AR10" s="107"/>
      <c r="AS10" s="107"/>
      <c r="AV10" s="32"/>
      <c r="AX10" s="32"/>
    </row>
    <row r="11" spans="2:50" s="42" customFormat="1">
      <c r="B11" s="35" t="s">
        <v>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116"/>
      <c r="AI11" s="40">
        <f>AP8</f>
        <v>0</v>
      </c>
      <c r="AJ11" s="57">
        <f>IF(AN8=0,"－",AI11/AN8)</f>
        <v>0</v>
      </c>
      <c r="AK11" s="41">
        <f>AQ8</f>
        <v>0</v>
      </c>
      <c r="AL11" s="58">
        <f>IF(AO8=0,"－",AK11/AO8)</f>
        <v>0</v>
      </c>
      <c r="AM11" s="125"/>
      <c r="AN11" s="107"/>
      <c r="AO11" s="107"/>
      <c r="AP11" s="107"/>
      <c r="AQ11" s="107"/>
      <c r="AR11" s="107"/>
      <c r="AS11" s="107"/>
      <c r="AV11" s="32"/>
      <c r="AX11" s="32"/>
    </row>
    <row r="12" spans="2:50" s="42" customFormat="1" ht="14.25" thickBot="1">
      <c r="B12" s="43" t="s">
        <v>15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17"/>
      <c r="AI12" s="44">
        <f>AR8</f>
        <v>0</v>
      </c>
      <c r="AJ12" s="59">
        <f>IF(AN8=0,"－",AI12/AN8)</f>
        <v>0</v>
      </c>
      <c r="AK12" s="45">
        <f>AS8</f>
        <v>0</v>
      </c>
      <c r="AL12" s="60">
        <f>IF(AO8=0,"－",AK12/AO8)</f>
        <v>0</v>
      </c>
      <c r="AM12" s="126"/>
      <c r="AN12" s="108"/>
      <c r="AO12" s="108"/>
      <c r="AP12" s="108"/>
      <c r="AQ12" s="108"/>
      <c r="AR12" s="108"/>
      <c r="AS12" s="108"/>
      <c r="AV12" s="32"/>
      <c r="AX12" s="32"/>
    </row>
    <row r="13" spans="2:50" ht="14.25" thickBot="1">
      <c r="AS13" s="33"/>
      <c r="AT13" s="32"/>
    </row>
    <row r="14" spans="2:50" ht="13.5" customHeight="1">
      <c r="B14" s="34" t="s">
        <v>0</v>
      </c>
      <c r="C14" s="127">
        <f>DATE(YEAR(C6),MONTH(C6)+1,DAY(C6))</f>
        <v>44774</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41" t="s">
        <v>28</v>
      </c>
      <c r="AI14" s="131" t="s">
        <v>14</v>
      </c>
      <c r="AJ14" s="143"/>
      <c r="AK14" s="135" t="s">
        <v>13</v>
      </c>
      <c r="AL14" s="136"/>
      <c r="AM14" s="124" t="s">
        <v>29</v>
      </c>
      <c r="AN14" s="106" t="s">
        <v>30</v>
      </c>
      <c r="AO14" s="106" t="s">
        <v>31</v>
      </c>
      <c r="AP14" s="106" t="s">
        <v>32</v>
      </c>
      <c r="AQ14" s="106" t="s">
        <v>33</v>
      </c>
      <c r="AR14" s="106" t="s">
        <v>34</v>
      </c>
      <c r="AS14" s="106" t="s">
        <v>35</v>
      </c>
      <c r="AT14" s="32"/>
    </row>
    <row r="15" spans="2:50">
      <c r="B15" s="35" t="s">
        <v>1</v>
      </c>
      <c r="C15" s="36">
        <f>DATE(YEAR(C14),MONTH(C14),DAY(C14))</f>
        <v>44774</v>
      </c>
      <c r="D15" s="36">
        <f>IF(MONTH(DATE(YEAR(C15),MONTH(C15),DAY(C15)+1))=MONTH($C14),DATE(YEAR(C15),MONTH(C15),DAY(C15)+1),"")</f>
        <v>44775</v>
      </c>
      <c r="E15" s="36">
        <f t="shared" ref="E15:AG15" si="4">IF(MONTH(DATE(YEAR(D15),MONTH(D15),DAY(D15)+1))=MONTH($C14),DATE(YEAR(D15),MONTH(D15),DAY(D15)+1),"")</f>
        <v>44776</v>
      </c>
      <c r="F15" s="36">
        <f t="shared" si="4"/>
        <v>44777</v>
      </c>
      <c r="G15" s="36">
        <f t="shared" si="4"/>
        <v>44778</v>
      </c>
      <c r="H15" s="36">
        <f t="shared" si="4"/>
        <v>44779</v>
      </c>
      <c r="I15" s="36">
        <f t="shared" si="4"/>
        <v>44780</v>
      </c>
      <c r="J15" s="36">
        <f t="shared" si="4"/>
        <v>44781</v>
      </c>
      <c r="K15" s="36">
        <f t="shared" si="4"/>
        <v>44782</v>
      </c>
      <c r="L15" s="36">
        <f t="shared" si="4"/>
        <v>44783</v>
      </c>
      <c r="M15" s="36">
        <f t="shared" si="4"/>
        <v>44784</v>
      </c>
      <c r="N15" s="36">
        <f t="shared" si="4"/>
        <v>44785</v>
      </c>
      <c r="O15" s="36">
        <f t="shared" si="4"/>
        <v>44786</v>
      </c>
      <c r="P15" s="36">
        <f t="shared" si="4"/>
        <v>44787</v>
      </c>
      <c r="Q15" s="36">
        <f t="shared" si="4"/>
        <v>44788</v>
      </c>
      <c r="R15" s="36">
        <f t="shared" si="4"/>
        <v>44789</v>
      </c>
      <c r="S15" s="36">
        <f t="shared" si="4"/>
        <v>44790</v>
      </c>
      <c r="T15" s="36">
        <f t="shared" si="4"/>
        <v>44791</v>
      </c>
      <c r="U15" s="36">
        <f t="shared" si="4"/>
        <v>44792</v>
      </c>
      <c r="V15" s="36">
        <f t="shared" si="4"/>
        <v>44793</v>
      </c>
      <c r="W15" s="36">
        <f t="shared" si="4"/>
        <v>44794</v>
      </c>
      <c r="X15" s="36">
        <f t="shared" si="4"/>
        <v>44795</v>
      </c>
      <c r="Y15" s="36">
        <f t="shared" si="4"/>
        <v>44796</v>
      </c>
      <c r="Z15" s="36">
        <f t="shared" si="4"/>
        <v>44797</v>
      </c>
      <c r="AA15" s="36">
        <f t="shared" si="4"/>
        <v>44798</v>
      </c>
      <c r="AB15" s="36">
        <f t="shared" si="4"/>
        <v>44799</v>
      </c>
      <c r="AC15" s="36">
        <f t="shared" si="4"/>
        <v>44800</v>
      </c>
      <c r="AD15" s="36">
        <f t="shared" si="4"/>
        <v>44801</v>
      </c>
      <c r="AE15" s="36">
        <f t="shared" si="4"/>
        <v>44802</v>
      </c>
      <c r="AF15" s="36">
        <f t="shared" si="4"/>
        <v>44803</v>
      </c>
      <c r="AG15" s="36">
        <f t="shared" si="4"/>
        <v>44804</v>
      </c>
      <c r="AH15" s="142"/>
      <c r="AI15" s="133"/>
      <c r="AJ15" s="144"/>
      <c r="AK15" s="137"/>
      <c r="AL15" s="138"/>
      <c r="AM15" s="126"/>
      <c r="AN15" s="108"/>
      <c r="AO15" s="108"/>
      <c r="AP15" s="108"/>
      <c r="AQ15" s="108"/>
      <c r="AR15" s="108"/>
      <c r="AS15" s="108"/>
      <c r="AT15" s="32"/>
    </row>
    <row r="16" spans="2:50" ht="13.5" customHeight="1">
      <c r="B16" s="35" t="s">
        <v>3</v>
      </c>
      <c r="C16" s="37" t="str">
        <f t="shared" ref="C16:AG16" si="5">TEXT(C15,"aaa")</f>
        <v>月</v>
      </c>
      <c r="D16" s="37" t="str">
        <f t="shared" si="5"/>
        <v>火</v>
      </c>
      <c r="E16" s="37" t="str">
        <f t="shared" si="5"/>
        <v>水</v>
      </c>
      <c r="F16" s="37" t="str">
        <f t="shared" si="5"/>
        <v>木</v>
      </c>
      <c r="G16" s="37" t="str">
        <f t="shared" si="5"/>
        <v>金</v>
      </c>
      <c r="H16" s="37" t="str">
        <f t="shared" si="5"/>
        <v>土</v>
      </c>
      <c r="I16" s="37" t="str">
        <f t="shared" si="5"/>
        <v>日</v>
      </c>
      <c r="J16" s="37" t="str">
        <f t="shared" si="5"/>
        <v>月</v>
      </c>
      <c r="K16" s="37" t="str">
        <f t="shared" si="5"/>
        <v>火</v>
      </c>
      <c r="L16" s="37" t="str">
        <f t="shared" si="5"/>
        <v>水</v>
      </c>
      <c r="M16" s="37" t="str">
        <f t="shared" si="5"/>
        <v>木</v>
      </c>
      <c r="N16" s="37" t="str">
        <f t="shared" si="5"/>
        <v>金</v>
      </c>
      <c r="O16" s="37" t="str">
        <f t="shared" si="5"/>
        <v>土</v>
      </c>
      <c r="P16" s="37" t="str">
        <f t="shared" si="5"/>
        <v>日</v>
      </c>
      <c r="Q16" s="37" t="str">
        <f t="shared" si="5"/>
        <v>月</v>
      </c>
      <c r="R16" s="37" t="str">
        <f t="shared" si="5"/>
        <v>火</v>
      </c>
      <c r="S16" s="37" t="str">
        <f t="shared" si="5"/>
        <v>水</v>
      </c>
      <c r="T16" s="37" t="str">
        <f t="shared" si="5"/>
        <v>木</v>
      </c>
      <c r="U16" s="37" t="str">
        <f t="shared" si="5"/>
        <v>金</v>
      </c>
      <c r="V16" s="37" t="str">
        <f t="shared" si="5"/>
        <v>土</v>
      </c>
      <c r="W16" s="37" t="str">
        <f t="shared" si="5"/>
        <v>日</v>
      </c>
      <c r="X16" s="37" t="str">
        <f t="shared" si="5"/>
        <v>月</v>
      </c>
      <c r="Y16" s="37" t="str">
        <f t="shared" si="5"/>
        <v>火</v>
      </c>
      <c r="Z16" s="37" t="str">
        <f t="shared" si="5"/>
        <v>水</v>
      </c>
      <c r="AA16" s="37" t="str">
        <f t="shared" si="5"/>
        <v>木</v>
      </c>
      <c r="AB16" s="37" t="str">
        <f t="shared" si="5"/>
        <v>金</v>
      </c>
      <c r="AC16" s="37" t="str">
        <f t="shared" si="5"/>
        <v>土</v>
      </c>
      <c r="AD16" s="37" t="str">
        <f t="shared" si="5"/>
        <v>日</v>
      </c>
      <c r="AE16" s="37" t="str">
        <f t="shared" si="5"/>
        <v>月</v>
      </c>
      <c r="AF16" s="37" t="str">
        <f t="shared" si="5"/>
        <v>火</v>
      </c>
      <c r="AG16" s="37" t="str">
        <f t="shared" si="5"/>
        <v>水</v>
      </c>
      <c r="AH16" s="115">
        <f>COUNTIF(C19:AG19,"－")+COUNTIF(C19:AG19,"対象外")</f>
        <v>0</v>
      </c>
      <c r="AI16" s="118" t="s">
        <v>36</v>
      </c>
      <c r="AJ16" s="121" t="s">
        <v>37</v>
      </c>
      <c r="AK16" s="139" t="s">
        <v>36</v>
      </c>
      <c r="AL16" s="140" t="s">
        <v>38</v>
      </c>
      <c r="AM16" s="124">
        <f>COUNT(C15:AG15)</f>
        <v>31</v>
      </c>
      <c r="AN16" s="106">
        <f>AM16-AH16</f>
        <v>31</v>
      </c>
      <c r="AO16" s="106">
        <f>SUM(AN$6:AN20)</f>
        <v>62</v>
      </c>
      <c r="AP16" s="106">
        <f>COUNTIF(C19:AG19,"○")</f>
        <v>0</v>
      </c>
      <c r="AQ16" s="106">
        <f>SUM(AP$6:AP20)</f>
        <v>0</v>
      </c>
      <c r="AR16" s="106">
        <f>COUNTIF(C20:AG20,"○")</f>
        <v>0</v>
      </c>
      <c r="AS16" s="106">
        <f>SUM(AR$6:AR20)</f>
        <v>0</v>
      </c>
      <c r="AT16" s="32"/>
    </row>
    <row r="17" spans="2:50" ht="35.25" customHeight="1">
      <c r="B17" s="113" t="s">
        <v>4</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16"/>
      <c r="AI17" s="119"/>
      <c r="AJ17" s="122"/>
      <c r="AK17" s="109"/>
      <c r="AL17" s="111"/>
      <c r="AM17" s="125"/>
      <c r="AN17" s="107"/>
      <c r="AO17" s="107"/>
      <c r="AP17" s="107"/>
      <c r="AQ17" s="107"/>
      <c r="AR17" s="107"/>
      <c r="AS17" s="107"/>
      <c r="AT17" s="32"/>
    </row>
    <row r="18" spans="2:50" s="39" customFormat="1" ht="50.25" customHeight="1">
      <c r="B18" s="114"/>
      <c r="C18" s="78" t="str">
        <f t="shared" ref="C18:AG18" si="6">IFERROR(VLOOKUP(C15,祝日,3,FALSE),"")</f>
        <v/>
      </c>
      <c r="D18" s="78" t="str">
        <f t="shared" si="6"/>
        <v/>
      </c>
      <c r="E18" s="78" t="str">
        <f t="shared" si="6"/>
        <v/>
      </c>
      <c r="F18" s="78" t="str">
        <f t="shared" si="6"/>
        <v/>
      </c>
      <c r="G18" s="78" t="str">
        <f t="shared" si="6"/>
        <v/>
      </c>
      <c r="H18" s="78" t="str">
        <f t="shared" si="6"/>
        <v>平和記念日</v>
      </c>
      <c r="I18" s="78" t="str">
        <f t="shared" si="6"/>
        <v/>
      </c>
      <c r="J18" s="78" t="str">
        <f t="shared" si="6"/>
        <v/>
      </c>
      <c r="K18" s="78" t="str">
        <f t="shared" si="6"/>
        <v/>
      </c>
      <c r="L18" s="78" t="str">
        <f t="shared" si="6"/>
        <v/>
      </c>
      <c r="M18" s="78" t="str">
        <f t="shared" si="6"/>
        <v>山の日</v>
      </c>
      <c r="N18" s="78" t="str">
        <f t="shared" si="6"/>
        <v/>
      </c>
      <c r="O18" s="78" t="str">
        <f>IFERROR(VLOOKUP(O15,祝日,3,FALSE),"")</f>
        <v/>
      </c>
      <c r="P18" s="78" t="str">
        <f t="shared" si="6"/>
        <v/>
      </c>
      <c r="Q18" s="78" t="str">
        <f t="shared" si="6"/>
        <v/>
      </c>
      <c r="R18" s="78" t="str">
        <f t="shared" si="6"/>
        <v/>
      </c>
      <c r="S18" s="78" t="str">
        <f t="shared" si="6"/>
        <v/>
      </c>
      <c r="T18" s="78" t="str">
        <f t="shared" si="6"/>
        <v/>
      </c>
      <c r="U18" s="78" t="str">
        <f t="shared" si="6"/>
        <v/>
      </c>
      <c r="V18" s="78" t="str">
        <f t="shared" si="6"/>
        <v/>
      </c>
      <c r="W18" s="78" t="str">
        <f t="shared" si="6"/>
        <v/>
      </c>
      <c r="X18" s="78" t="str">
        <f t="shared" si="6"/>
        <v/>
      </c>
      <c r="Y18" s="78" t="str">
        <f t="shared" si="6"/>
        <v/>
      </c>
      <c r="Z18" s="78" t="str">
        <f t="shared" si="6"/>
        <v/>
      </c>
      <c r="AA18" s="78" t="str">
        <f t="shared" si="6"/>
        <v/>
      </c>
      <c r="AB18" s="78" t="str">
        <f t="shared" si="6"/>
        <v/>
      </c>
      <c r="AC18" s="78" t="str">
        <f t="shared" si="6"/>
        <v/>
      </c>
      <c r="AD18" s="78" t="str">
        <f t="shared" si="6"/>
        <v/>
      </c>
      <c r="AE18" s="78" t="str">
        <f t="shared" si="6"/>
        <v/>
      </c>
      <c r="AF18" s="78" t="str">
        <f t="shared" si="6"/>
        <v/>
      </c>
      <c r="AG18" s="78" t="str">
        <f t="shared" si="6"/>
        <v/>
      </c>
      <c r="AH18" s="116"/>
      <c r="AI18" s="120"/>
      <c r="AJ18" s="123"/>
      <c r="AK18" s="110"/>
      <c r="AL18" s="112"/>
      <c r="AM18" s="125"/>
      <c r="AN18" s="107"/>
      <c r="AO18" s="107"/>
      <c r="AP18" s="107"/>
      <c r="AQ18" s="107"/>
      <c r="AR18" s="107"/>
      <c r="AS18" s="107"/>
      <c r="AV18" s="32"/>
      <c r="AX18" s="32"/>
    </row>
    <row r="19" spans="2:50" s="42" customFormat="1">
      <c r="B19" s="35" t="s">
        <v>2</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16"/>
      <c r="AI19" s="40">
        <f>AP16</f>
        <v>0</v>
      </c>
      <c r="AJ19" s="57">
        <f>IF(AN16=0,"－",AI19/AN16)</f>
        <v>0</v>
      </c>
      <c r="AK19" s="41">
        <f>AQ16</f>
        <v>0</v>
      </c>
      <c r="AL19" s="58">
        <f>IF(AO16=0,"－",AK19/AO16)</f>
        <v>0</v>
      </c>
      <c r="AM19" s="125"/>
      <c r="AN19" s="107"/>
      <c r="AO19" s="107"/>
      <c r="AP19" s="107"/>
      <c r="AQ19" s="107"/>
      <c r="AR19" s="107"/>
      <c r="AS19" s="107"/>
      <c r="AV19" s="32"/>
      <c r="AX19" s="32"/>
    </row>
    <row r="20" spans="2:50" s="42" customFormat="1" ht="14.25" thickBot="1">
      <c r="B20" s="43" t="s">
        <v>15</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117"/>
      <c r="AI20" s="44">
        <f>AR16</f>
        <v>0</v>
      </c>
      <c r="AJ20" s="59">
        <f>IF(AN16=0,"－",AI20/AN16)</f>
        <v>0</v>
      </c>
      <c r="AK20" s="45">
        <f>AS16</f>
        <v>0</v>
      </c>
      <c r="AL20" s="60">
        <f>IF(AO16=0,"－",AK20/AO16)</f>
        <v>0</v>
      </c>
      <c r="AM20" s="126"/>
      <c r="AN20" s="108"/>
      <c r="AO20" s="108"/>
      <c r="AP20" s="108"/>
      <c r="AQ20" s="108"/>
      <c r="AR20" s="108"/>
      <c r="AS20" s="108"/>
      <c r="AV20" s="32"/>
      <c r="AX20" s="32"/>
    </row>
    <row r="21" spans="2:50" ht="14.25" thickBot="1">
      <c r="AS21" s="33"/>
      <c r="AT21" s="32"/>
    </row>
    <row r="22" spans="2:50" ht="13.5" customHeight="1">
      <c r="B22" s="34" t="s">
        <v>0</v>
      </c>
      <c r="C22" s="127">
        <f>DATE(YEAR(C14),MONTH(C14)+1,DAY(C14))</f>
        <v>44805</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9" t="s">
        <v>28</v>
      </c>
      <c r="AI22" s="131" t="s">
        <v>14</v>
      </c>
      <c r="AJ22" s="132"/>
      <c r="AK22" s="135" t="s">
        <v>13</v>
      </c>
      <c r="AL22" s="136"/>
      <c r="AM22" s="124" t="s">
        <v>29</v>
      </c>
      <c r="AN22" s="106" t="s">
        <v>30</v>
      </c>
      <c r="AO22" s="106" t="s">
        <v>31</v>
      </c>
      <c r="AP22" s="106" t="s">
        <v>32</v>
      </c>
      <c r="AQ22" s="106" t="s">
        <v>33</v>
      </c>
      <c r="AR22" s="106" t="s">
        <v>34</v>
      </c>
      <c r="AS22" s="106" t="s">
        <v>35</v>
      </c>
      <c r="AT22" s="32"/>
    </row>
    <row r="23" spans="2:50">
      <c r="B23" s="35" t="s">
        <v>1</v>
      </c>
      <c r="C23" s="36">
        <f>DATE(YEAR(C22),MONTH(C22),DAY(C22))</f>
        <v>44805</v>
      </c>
      <c r="D23" s="36">
        <f>IF(MONTH(DATE(YEAR(C23),MONTH(C23),DAY(C23)+1))=MONTH($C22),DATE(YEAR(C23),MONTH(C23),DAY(C23)+1),"")</f>
        <v>44806</v>
      </c>
      <c r="E23" s="36">
        <f t="shared" ref="E23:AG23" si="7">IF(MONTH(DATE(YEAR(D23),MONTH(D23),DAY(D23)+1))=MONTH($C22),DATE(YEAR(D23),MONTH(D23),DAY(D23)+1),"")</f>
        <v>44807</v>
      </c>
      <c r="F23" s="46">
        <f t="shared" si="7"/>
        <v>44808</v>
      </c>
      <c r="G23" s="36">
        <f t="shared" si="7"/>
        <v>44809</v>
      </c>
      <c r="H23" s="36">
        <f t="shared" si="7"/>
        <v>44810</v>
      </c>
      <c r="I23" s="36">
        <f t="shared" si="7"/>
        <v>44811</v>
      </c>
      <c r="J23" s="36">
        <f t="shared" si="7"/>
        <v>44812</v>
      </c>
      <c r="K23" s="36">
        <f t="shared" si="7"/>
        <v>44813</v>
      </c>
      <c r="L23" s="36">
        <f t="shared" si="7"/>
        <v>44814</v>
      </c>
      <c r="M23" s="36">
        <f t="shared" si="7"/>
        <v>44815</v>
      </c>
      <c r="N23" s="36">
        <f t="shared" si="7"/>
        <v>44816</v>
      </c>
      <c r="O23" s="36">
        <f t="shared" si="7"/>
        <v>44817</v>
      </c>
      <c r="P23" s="36">
        <f t="shared" si="7"/>
        <v>44818</v>
      </c>
      <c r="Q23" s="36">
        <f t="shared" si="7"/>
        <v>44819</v>
      </c>
      <c r="R23" s="36">
        <f t="shared" si="7"/>
        <v>44820</v>
      </c>
      <c r="S23" s="36">
        <f t="shared" si="7"/>
        <v>44821</v>
      </c>
      <c r="T23" s="36">
        <f t="shared" si="7"/>
        <v>44822</v>
      </c>
      <c r="U23" s="36">
        <f t="shared" si="7"/>
        <v>44823</v>
      </c>
      <c r="V23" s="36">
        <f t="shared" si="7"/>
        <v>44824</v>
      </c>
      <c r="W23" s="36">
        <f t="shared" si="7"/>
        <v>44825</v>
      </c>
      <c r="X23" s="36">
        <f t="shared" si="7"/>
        <v>44826</v>
      </c>
      <c r="Y23" s="36">
        <f t="shared" si="7"/>
        <v>44827</v>
      </c>
      <c r="Z23" s="36">
        <f t="shared" si="7"/>
        <v>44828</v>
      </c>
      <c r="AA23" s="36">
        <f t="shared" si="7"/>
        <v>44829</v>
      </c>
      <c r="AB23" s="36">
        <f t="shared" si="7"/>
        <v>44830</v>
      </c>
      <c r="AC23" s="36">
        <f t="shared" si="7"/>
        <v>44831</v>
      </c>
      <c r="AD23" s="36">
        <f t="shared" si="7"/>
        <v>44832</v>
      </c>
      <c r="AE23" s="36">
        <f t="shared" si="7"/>
        <v>44833</v>
      </c>
      <c r="AF23" s="36">
        <f t="shared" si="7"/>
        <v>44834</v>
      </c>
      <c r="AG23" s="36" t="str">
        <f t="shared" si="7"/>
        <v/>
      </c>
      <c r="AH23" s="130"/>
      <c r="AI23" s="133"/>
      <c r="AJ23" s="134"/>
      <c r="AK23" s="137"/>
      <c r="AL23" s="138"/>
      <c r="AM23" s="126"/>
      <c r="AN23" s="108"/>
      <c r="AO23" s="108"/>
      <c r="AP23" s="108"/>
      <c r="AQ23" s="108"/>
      <c r="AR23" s="108"/>
      <c r="AS23" s="108"/>
      <c r="AT23" s="32"/>
    </row>
    <row r="24" spans="2:50">
      <c r="B24" s="35" t="s">
        <v>3</v>
      </c>
      <c r="C24" s="37" t="str">
        <f t="shared" ref="C24:AG24" si="8">TEXT(C23,"aaa")</f>
        <v>木</v>
      </c>
      <c r="D24" s="37" t="str">
        <f t="shared" si="8"/>
        <v>金</v>
      </c>
      <c r="E24" s="37" t="str">
        <f t="shared" si="8"/>
        <v>土</v>
      </c>
      <c r="F24" s="47" t="str">
        <f t="shared" si="8"/>
        <v>日</v>
      </c>
      <c r="G24" s="37" t="str">
        <f t="shared" si="8"/>
        <v>月</v>
      </c>
      <c r="H24" s="37" t="str">
        <f t="shared" si="8"/>
        <v>火</v>
      </c>
      <c r="I24" s="37" t="str">
        <f t="shared" si="8"/>
        <v>水</v>
      </c>
      <c r="J24" s="37" t="str">
        <f t="shared" si="8"/>
        <v>木</v>
      </c>
      <c r="K24" s="37" t="str">
        <f t="shared" si="8"/>
        <v>金</v>
      </c>
      <c r="L24" s="37" t="str">
        <f t="shared" si="8"/>
        <v>土</v>
      </c>
      <c r="M24" s="37" t="str">
        <f t="shared" si="8"/>
        <v>日</v>
      </c>
      <c r="N24" s="37" t="str">
        <f t="shared" si="8"/>
        <v>月</v>
      </c>
      <c r="O24" s="37" t="str">
        <f t="shared" si="8"/>
        <v>火</v>
      </c>
      <c r="P24" s="37" t="str">
        <f t="shared" si="8"/>
        <v>水</v>
      </c>
      <c r="Q24" s="37" t="str">
        <f t="shared" si="8"/>
        <v>木</v>
      </c>
      <c r="R24" s="37" t="str">
        <f t="shared" si="8"/>
        <v>金</v>
      </c>
      <c r="S24" s="37" t="str">
        <f t="shared" si="8"/>
        <v>土</v>
      </c>
      <c r="T24" s="37" t="str">
        <f t="shared" si="8"/>
        <v>日</v>
      </c>
      <c r="U24" s="37" t="str">
        <f t="shared" si="8"/>
        <v>月</v>
      </c>
      <c r="V24" s="37" t="str">
        <f t="shared" si="8"/>
        <v>火</v>
      </c>
      <c r="W24" s="37" t="str">
        <f t="shared" si="8"/>
        <v>水</v>
      </c>
      <c r="X24" s="37" t="str">
        <f t="shared" si="8"/>
        <v>木</v>
      </c>
      <c r="Y24" s="37" t="str">
        <f t="shared" si="8"/>
        <v>金</v>
      </c>
      <c r="Z24" s="37" t="str">
        <f t="shared" si="8"/>
        <v>土</v>
      </c>
      <c r="AA24" s="37" t="str">
        <f t="shared" si="8"/>
        <v>日</v>
      </c>
      <c r="AB24" s="37" t="str">
        <f t="shared" si="8"/>
        <v>月</v>
      </c>
      <c r="AC24" s="37" t="str">
        <f t="shared" si="8"/>
        <v>火</v>
      </c>
      <c r="AD24" s="37" t="str">
        <f t="shared" si="8"/>
        <v>水</v>
      </c>
      <c r="AE24" s="37" t="str">
        <f t="shared" si="8"/>
        <v>木</v>
      </c>
      <c r="AF24" s="37" t="str">
        <f t="shared" si="8"/>
        <v>金</v>
      </c>
      <c r="AG24" s="37" t="str">
        <f t="shared" si="8"/>
        <v/>
      </c>
      <c r="AH24" s="115">
        <f>COUNTIF(C27:AG27,"－")+COUNTIF(C27:AG27,"対象外")</f>
        <v>0</v>
      </c>
      <c r="AI24" s="118" t="s">
        <v>36</v>
      </c>
      <c r="AJ24" s="121" t="s">
        <v>37</v>
      </c>
      <c r="AK24" s="109" t="s">
        <v>36</v>
      </c>
      <c r="AL24" s="111" t="s">
        <v>38</v>
      </c>
      <c r="AM24" s="124">
        <f t="shared" ref="AM24" si="9">COUNT(C23:AG23)</f>
        <v>30</v>
      </c>
      <c r="AN24" s="106">
        <f t="shared" ref="AN24" si="10">AM24-AH24</f>
        <v>30</v>
      </c>
      <c r="AO24" s="106">
        <f>SUM(AN$6:AN28)</f>
        <v>92</v>
      </c>
      <c r="AP24" s="106">
        <f>COUNTIF(C27:AG27,"○")</f>
        <v>0</v>
      </c>
      <c r="AQ24" s="106">
        <f>SUM(AP$6:AP28)</f>
        <v>0</v>
      </c>
      <c r="AR24" s="106">
        <f>COUNTIF(C28:AG28,"○")</f>
        <v>0</v>
      </c>
      <c r="AS24" s="106">
        <f>SUM(AR$6:AR28)</f>
        <v>0</v>
      </c>
      <c r="AT24" s="32"/>
    </row>
    <row r="25" spans="2:50" ht="35.25" customHeight="1">
      <c r="B25" s="113" t="s">
        <v>4</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116"/>
      <c r="AI25" s="119"/>
      <c r="AJ25" s="122"/>
      <c r="AK25" s="109"/>
      <c r="AL25" s="111"/>
      <c r="AM25" s="125"/>
      <c r="AN25" s="107"/>
      <c r="AO25" s="107"/>
      <c r="AP25" s="107"/>
      <c r="AQ25" s="107"/>
      <c r="AR25" s="107"/>
      <c r="AS25" s="107"/>
      <c r="AT25" s="32"/>
    </row>
    <row r="26" spans="2:50" s="39" customFormat="1" ht="50.25" customHeight="1">
      <c r="B26" s="114"/>
      <c r="C26" s="76" t="str">
        <f t="shared" ref="C26:AG26" si="11">IFERROR(VLOOKUP(C23,祝日,3,FALSE),"")</f>
        <v/>
      </c>
      <c r="D26" s="76" t="str">
        <f t="shared" si="11"/>
        <v/>
      </c>
      <c r="E26" s="76" t="str">
        <f t="shared" si="11"/>
        <v/>
      </c>
      <c r="F26" s="77" t="str">
        <f t="shared" si="11"/>
        <v/>
      </c>
      <c r="G26" s="76" t="str">
        <f t="shared" si="11"/>
        <v/>
      </c>
      <c r="H26" s="76" t="str">
        <f t="shared" si="11"/>
        <v/>
      </c>
      <c r="I26" s="76" t="str">
        <f t="shared" si="11"/>
        <v/>
      </c>
      <c r="J26" s="76" t="str">
        <f t="shared" si="11"/>
        <v/>
      </c>
      <c r="K26" s="76" t="str">
        <f t="shared" si="11"/>
        <v/>
      </c>
      <c r="L26" s="76" t="str">
        <f t="shared" si="11"/>
        <v/>
      </c>
      <c r="M26" s="76" t="str">
        <f t="shared" si="11"/>
        <v/>
      </c>
      <c r="N26" s="76" t="str">
        <f t="shared" si="11"/>
        <v/>
      </c>
      <c r="O26" s="76" t="str">
        <f t="shared" si="11"/>
        <v/>
      </c>
      <c r="P26" s="76" t="str">
        <f t="shared" si="11"/>
        <v/>
      </c>
      <c r="Q26" s="76" t="str">
        <f t="shared" si="11"/>
        <v/>
      </c>
      <c r="R26" s="78" t="str">
        <f t="shared" si="11"/>
        <v/>
      </c>
      <c r="S26" s="76" t="str">
        <f t="shared" si="11"/>
        <v/>
      </c>
      <c r="T26" s="76" t="str">
        <f t="shared" si="11"/>
        <v/>
      </c>
      <c r="U26" s="76" t="str">
        <f t="shared" si="11"/>
        <v>敬老の日</v>
      </c>
      <c r="V26" s="76" t="str">
        <f t="shared" si="11"/>
        <v/>
      </c>
      <c r="W26" s="76" t="str">
        <f t="shared" si="11"/>
        <v/>
      </c>
      <c r="X26" s="76" t="str">
        <f t="shared" si="11"/>
        <v/>
      </c>
      <c r="Y26" s="76" t="str">
        <f t="shared" si="11"/>
        <v>秋分の日</v>
      </c>
      <c r="Z26" s="76" t="str">
        <f t="shared" si="11"/>
        <v/>
      </c>
      <c r="AA26" s="76" t="str">
        <f t="shared" si="11"/>
        <v/>
      </c>
      <c r="AB26" s="76" t="str">
        <f t="shared" si="11"/>
        <v/>
      </c>
      <c r="AC26" s="76" t="str">
        <f t="shared" si="11"/>
        <v/>
      </c>
      <c r="AD26" s="76" t="str">
        <f t="shared" si="11"/>
        <v/>
      </c>
      <c r="AE26" s="76" t="str">
        <f t="shared" si="11"/>
        <v/>
      </c>
      <c r="AF26" s="76" t="str">
        <f t="shared" si="11"/>
        <v/>
      </c>
      <c r="AG26" s="76" t="str">
        <f t="shared" si="11"/>
        <v/>
      </c>
      <c r="AH26" s="116"/>
      <c r="AI26" s="120"/>
      <c r="AJ26" s="123"/>
      <c r="AK26" s="110"/>
      <c r="AL26" s="112"/>
      <c r="AM26" s="125"/>
      <c r="AN26" s="107"/>
      <c r="AO26" s="107"/>
      <c r="AP26" s="107"/>
      <c r="AQ26" s="107"/>
      <c r="AR26" s="107"/>
      <c r="AS26" s="107"/>
    </row>
    <row r="27" spans="2:50" s="42" customFormat="1">
      <c r="B27" s="35" t="s">
        <v>2</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116"/>
      <c r="AI27" s="40">
        <f>AP24</f>
        <v>0</v>
      </c>
      <c r="AJ27" s="57">
        <f>IF(AN24=0,"－",AI27/AN24)</f>
        <v>0</v>
      </c>
      <c r="AK27" s="41">
        <f>AQ24</f>
        <v>0</v>
      </c>
      <c r="AL27" s="58">
        <f>IF(AO24=0,"－",AK27/AO24)</f>
        <v>0</v>
      </c>
      <c r="AM27" s="125"/>
      <c r="AN27" s="107"/>
      <c r="AO27" s="107"/>
      <c r="AP27" s="107"/>
      <c r="AQ27" s="107"/>
      <c r="AR27" s="107"/>
      <c r="AS27" s="107"/>
    </row>
    <row r="28" spans="2:50" s="42" customFormat="1" ht="14.25" thickBot="1">
      <c r="B28" s="43" t="s">
        <v>15</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117"/>
      <c r="AI28" s="44">
        <f>AR24</f>
        <v>0</v>
      </c>
      <c r="AJ28" s="59">
        <f>IF(AN24=0,"－",AI28/AN24)</f>
        <v>0</v>
      </c>
      <c r="AK28" s="45">
        <f>AS24</f>
        <v>0</v>
      </c>
      <c r="AL28" s="60">
        <f>IF(AO24=0,"－",AK28/AO24)</f>
        <v>0</v>
      </c>
      <c r="AM28" s="126"/>
      <c r="AN28" s="108"/>
      <c r="AO28" s="108"/>
      <c r="AP28" s="108"/>
      <c r="AQ28" s="108"/>
      <c r="AR28" s="108"/>
      <c r="AS28" s="108"/>
    </row>
    <row r="29" spans="2:50" ht="14.25" thickBot="1">
      <c r="AS29" s="33"/>
      <c r="AT29" s="32"/>
    </row>
    <row r="30" spans="2:50" ht="13.5" customHeight="1">
      <c r="B30" s="34" t="s">
        <v>0</v>
      </c>
      <c r="C30" s="127">
        <f>DATE(YEAR(C22),MONTH(C22)+1,DAY(C22))</f>
        <v>44835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9" t="s">
        <v>28</v>
      </c>
      <c r="AI30" s="131" t="s">
        <v>14</v>
      </c>
      <c r="AJ30" s="132"/>
      <c r="AK30" s="135" t="s">
        <v>13</v>
      </c>
      <c r="AL30" s="136"/>
      <c r="AM30" s="124" t="s">
        <v>29</v>
      </c>
      <c r="AN30" s="106" t="s">
        <v>30</v>
      </c>
      <c r="AO30" s="106" t="s">
        <v>31</v>
      </c>
      <c r="AP30" s="106" t="s">
        <v>32</v>
      </c>
      <c r="AQ30" s="106" t="s">
        <v>33</v>
      </c>
      <c r="AR30" s="106" t="s">
        <v>34</v>
      </c>
      <c r="AS30" s="106" t="s">
        <v>35</v>
      </c>
      <c r="AT30" s="32"/>
    </row>
    <row r="31" spans="2:50">
      <c r="B31" s="35" t="s">
        <v>1</v>
      </c>
      <c r="C31" s="36">
        <f>DATE(YEAR(C30),MONTH(C30),DAY(C30))</f>
        <v>44835</v>
      </c>
      <c r="D31" s="36">
        <f>IF(MONTH(DATE(YEAR(C31),MONTH(C31),DAY(C31)+1))=MONTH($C30),DATE(YEAR(C31),MONTH(C31),DAY(C31)+1),"")</f>
        <v>44836</v>
      </c>
      <c r="E31" s="36">
        <f t="shared" ref="E31:AG31" si="12">IF(MONTH(DATE(YEAR(D31),MONTH(D31),DAY(D31)+1))=MONTH($C30),DATE(YEAR(D31),MONTH(D31),DAY(D31)+1),"")</f>
        <v>44837</v>
      </c>
      <c r="F31" s="46">
        <f t="shared" si="12"/>
        <v>44838</v>
      </c>
      <c r="G31" s="36">
        <f t="shared" si="12"/>
        <v>44839</v>
      </c>
      <c r="H31" s="36">
        <f t="shared" si="12"/>
        <v>44840</v>
      </c>
      <c r="I31" s="36">
        <f t="shared" si="12"/>
        <v>44841</v>
      </c>
      <c r="J31" s="36">
        <f t="shared" si="12"/>
        <v>44842</v>
      </c>
      <c r="K31" s="36">
        <f t="shared" si="12"/>
        <v>44843</v>
      </c>
      <c r="L31" s="36">
        <f t="shared" si="12"/>
        <v>44844</v>
      </c>
      <c r="M31" s="36">
        <f t="shared" si="12"/>
        <v>44845</v>
      </c>
      <c r="N31" s="36">
        <f t="shared" si="12"/>
        <v>44846</v>
      </c>
      <c r="O31" s="36">
        <f t="shared" si="12"/>
        <v>44847</v>
      </c>
      <c r="P31" s="36">
        <f t="shared" si="12"/>
        <v>44848</v>
      </c>
      <c r="Q31" s="36">
        <f t="shared" si="12"/>
        <v>44849</v>
      </c>
      <c r="R31" s="36">
        <f t="shared" si="12"/>
        <v>44850</v>
      </c>
      <c r="S31" s="36">
        <f t="shared" si="12"/>
        <v>44851</v>
      </c>
      <c r="T31" s="36">
        <f t="shared" si="12"/>
        <v>44852</v>
      </c>
      <c r="U31" s="36">
        <f t="shared" si="12"/>
        <v>44853</v>
      </c>
      <c r="V31" s="36">
        <f t="shared" si="12"/>
        <v>44854</v>
      </c>
      <c r="W31" s="36">
        <f t="shared" si="12"/>
        <v>44855</v>
      </c>
      <c r="X31" s="36">
        <f t="shared" si="12"/>
        <v>44856</v>
      </c>
      <c r="Y31" s="36">
        <f t="shared" si="12"/>
        <v>44857</v>
      </c>
      <c r="Z31" s="36">
        <f t="shared" si="12"/>
        <v>44858</v>
      </c>
      <c r="AA31" s="36">
        <f t="shared" si="12"/>
        <v>44859</v>
      </c>
      <c r="AB31" s="36">
        <f t="shared" si="12"/>
        <v>44860</v>
      </c>
      <c r="AC31" s="36">
        <f t="shared" si="12"/>
        <v>44861</v>
      </c>
      <c r="AD31" s="36">
        <f t="shared" si="12"/>
        <v>44862</v>
      </c>
      <c r="AE31" s="36">
        <f t="shared" si="12"/>
        <v>44863</v>
      </c>
      <c r="AF31" s="36">
        <f t="shared" si="12"/>
        <v>44864</v>
      </c>
      <c r="AG31" s="36">
        <f t="shared" si="12"/>
        <v>44865</v>
      </c>
      <c r="AH31" s="130"/>
      <c r="AI31" s="133"/>
      <c r="AJ31" s="134"/>
      <c r="AK31" s="137"/>
      <c r="AL31" s="138"/>
      <c r="AM31" s="126"/>
      <c r="AN31" s="108"/>
      <c r="AO31" s="108"/>
      <c r="AP31" s="108"/>
      <c r="AQ31" s="108"/>
      <c r="AR31" s="108"/>
      <c r="AS31" s="108"/>
      <c r="AT31" s="32"/>
    </row>
    <row r="32" spans="2:50">
      <c r="B32" s="35" t="s">
        <v>3</v>
      </c>
      <c r="C32" s="37" t="str">
        <f t="shared" ref="C32:AG32" si="13">TEXT(C31,"aaa")</f>
        <v>土</v>
      </c>
      <c r="D32" s="37" t="str">
        <f t="shared" si="13"/>
        <v>日</v>
      </c>
      <c r="E32" s="37" t="str">
        <f t="shared" si="13"/>
        <v>月</v>
      </c>
      <c r="F32" s="47" t="str">
        <f t="shared" si="13"/>
        <v>火</v>
      </c>
      <c r="G32" s="37" t="str">
        <f t="shared" si="13"/>
        <v>水</v>
      </c>
      <c r="H32" s="37" t="str">
        <f t="shared" si="13"/>
        <v>木</v>
      </c>
      <c r="I32" s="37" t="str">
        <f t="shared" si="13"/>
        <v>金</v>
      </c>
      <c r="J32" s="37" t="str">
        <f t="shared" si="13"/>
        <v>土</v>
      </c>
      <c r="K32" s="37" t="str">
        <f t="shared" si="13"/>
        <v>日</v>
      </c>
      <c r="L32" s="37" t="str">
        <f t="shared" si="13"/>
        <v>月</v>
      </c>
      <c r="M32" s="37" t="str">
        <f t="shared" si="13"/>
        <v>火</v>
      </c>
      <c r="N32" s="37" t="str">
        <f t="shared" si="13"/>
        <v>水</v>
      </c>
      <c r="O32" s="37" t="str">
        <f t="shared" si="13"/>
        <v>木</v>
      </c>
      <c r="P32" s="37" t="str">
        <f t="shared" si="13"/>
        <v>金</v>
      </c>
      <c r="Q32" s="37" t="str">
        <f t="shared" si="13"/>
        <v>土</v>
      </c>
      <c r="R32" s="37" t="str">
        <f t="shared" si="13"/>
        <v>日</v>
      </c>
      <c r="S32" s="37" t="str">
        <f t="shared" si="13"/>
        <v>月</v>
      </c>
      <c r="T32" s="37" t="str">
        <f t="shared" si="13"/>
        <v>火</v>
      </c>
      <c r="U32" s="37" t="str">
        <f t="shared" si="13"/>
        <v>水</v>
      </c>
      <c r="V32" s="37" t="str">
        <f t="shared" si="13"/>
        <v>木</v>
      </c>
      <c r="W32" s="37" t="str">
        <f t="shared" si="13"/>
        <v>金</v>
      </c>
      <c r="X32" s="37" t="str">
        <f t="shared" si="13"/>
        <v>土</v>
      </c>
      <c r="Y32" s="37" t="str">
        <f t="shared" si="13"/>
        <v>日</v>
      </c>
      <c r="Z32" s="37" t="str">
        <f t="shared" si="13"/>
        <v>月</v>
      </c>
      <c r="AA32" s="37" t="str">
        <f t="shared" si="13"/>
        <v>火</v>
      </c>
      <c r="AB32" s="37" t="str">
        <f t="shared" si="13"/>
        <v>水</v>
      </c>
      <c r="AC32" s="37" t="str">
        <f t="shared" si="13"/>
        <v>木</v>
      </c>
      <c r="AD32" s="37" t="str">
        <f t="shared" si="13"/>
        <v>金</v>
      </c>
      <c r="AE32" s="37" t="str">
        <f t="shared" si="13"/>
        <v>土</v>
      </c>
      <c r="AF32" s="37" t="str">
        <f t="shared" si="13"/>
        <v>日</v>
      </c>
      <c r="AG32" s="37" t="str">
        <f t="shared" si="13"/>
        <v>月</v>
      </c>
      <c r="AH32" s="115">
        <f>COUNTIF(C35:AG35,"－")+COUNTIF(C35:AG35,"対象外")</f>
        <v>0</v>
      </c>
      <c r="AI32" s="118" t="s">
        <v>36</v>
      </c>
      <c r="AJ32" s="121" t="s">
        <v>37</v>
      </c>
      <c r="AK32" s="109" t="s">
        <v>36</v>
      </c>
      <c r="AL32" s="111" t="s">
        <v>38</v>
      </c>
      <c r="AM32" s="124">
        <f t="shared" ref="AM32" si="14">COUNT(C31:AG31)</f>
        <v>31</v>
      </c>
      <c r="AN32" s="106">
        <f t="shared" ref="AN32" si="15">AM32-AH32</f>
        <v>31</v>
      </c>
      <c r="AO32" s="106">
        <f>SUM(AN$6:AN36)</f>
        <v>123</v>
      </c>
      <c r="AP32" s="106">
        <f>COUNTIF(C35:AG35,"○")</f>
        <v>0</v>
      </c>
      <c r="AQ32" s="106">
        <f>SUM(AP$6:AP36)</f>
        <v>0</v>
      </c>
      <c r="AR32" s="106">
        <f>COUNTIF(C36:AG36,"○")</f>
        <v>0</v>
      </c>
      <c r="AS32" s="106">
        <f>SUM(AR$6:AR36)</f>
        <v>0</v>
      </c>
      <c r="AT32" s="32"/>
    </row>
    <row r="33" spans="2:46" ht="35.25" customHeight="1">
      <c r="B33" s="113" t="s">
        <v>4</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116"/>
      <c r="AI33" s="119"/>
      <c r="AJ33" s="122"/>
      <c r="AK33" s="109"/>
      <c r="AL33" s="111"/>
      <c r="AM33" s="125"/>
      <c r="AN33" s="107"/>
      <c r="AO33" s="107"/>
      <c r="AP33" s="107"/>
      <c r="AQ33" s="107"/>
      <c r="AR33" s="107"/>
      <c r="AS33" s="107"/>
      <c r="AT33" s="32"/>
    </row>
    <row r="34" spans="2:46" s="39" customFormat="1" ht="50.25" customHeight="1">
      <c r="B34" s="114"/>
      <c r="C34" s="76" t="str">
        <f t="shared" ref="C34:AG34" si="16">IFERROR(VLOOKUP(C31,祝日,3,FALSE),"")</f>
        <v/>
      </c>
      <c r="D34" s="76" t="str">
        <f t="shared" si="16"/>
        <v/>
      </c>
      <c r="E34" s="76" t="str">
        <f t="shared" si="16"/>
        <v/>
      </c>
      <c r="F34" s="77" t="str">
        <f t="shared" si="16"/>
        <v/>
      </c>
      <c r="G34" s="76" t="str">
        <f t="shared" si="16"/>
        <v/>
      </c>
      <c r="H34" s="76" t="str">
        <f t="shared" si="16"/>
        <v/>
      </c>
      <c r="I34" s="76" t="str">
        <f t="shared" si="16"/>
        <v/>
      </c>
      <c r="J34" s="76" t="str">
        <f t="shared" si="16"/>
        <v/>
      </c>
      <c r="K34" s="76" t="str">
        <f t="shared" si="16"/>
        <v/>
      </c>
      <c r="L34" s="76" t="str">
        <f t="shared" si="16"/>
        <v>スポーツの日</v>
      </c>
      <c r="M34" s="76" t="str">
        <f t="shared" si="16"/>
        <v/>
      </c>
      <c r="N34" s="76" t="str">
        <f t="shared" si="16"/>
        <v/>
      </c>
      <c r="O34" s="76" t="str">
        <f t="shared" si="16"/>
        <v/>
      </c>
      <c r="P34" s="76" t="str">
        <f t="shared" si="16"/>
        <v/>
      </c>
      <c r="Q34" s="76" t="str">
        <f t="shared" si="16"/>
        <v/>
      </c>
      <c r="R34" s="78" t="str">
        <f t="shared" si="16"/>
        <v/>
      </c>
      <c r="S34" s="76" t="str">
        <f t="shared" si="16"/>
        <v/>
      </c>
      <c r="T34" s="76" t="str">
        <f t="shared" si="16"/>
        <v/>
      </c>
      <c r="U34" s="76" t="str">
        <f t="shared" si="16"/>
        <v/>
      </c>
      <c r="V34" s="76" t="str">
        <f t="shared" si="16"/>
        <v/>
      </c>
      <c r="W34" s="76" t="str">
        <f t="shared" si="16"/>
        <v/>
      </c>
      <c r="X34" s="76" t="str">
        <f t="shared" si="16"/>
        <v/>
      </c>
      <c r="Y34" s="76" t="str">
        <f t="shared" si="16"/>
        <v/>
      </c>
      <c r="Z34" s="76" t="str">
        <f t="shared" si="16"/>
        <v/>
      </c>
      <c r="AA34" s="76" t="str">
        <f t="shared" si="16"/>
        <v/>
      </c>
      <c r="AB34" s="76" t="str">
        <f t="shared" si="16"/>
        <v/>
      </c>
      <c r="AC34" s="76" t="str">
        <f t="shared" si="16"/>
        <v/>
      </c>
      <c r="AD34" s="76" t="str">
        <f t="shared" si="16"/>
        <v/>
      </c>
      <c r="AE34" s="76" t="str">
        <f t="shared" si="16"/>
        <v/>
      </c>
      <c r="AF34" s="76" t="str">
        <f t="shared" si="16"/>
        <v/>
      </c>
      <c r="AG34" s="76" t="str">
        <f t="shared" si="16"/>
        <v/>
      </c>
      <c r="AH34" s="116"/>
      <c r="AI34" s="120"/>
      <c r="AJ34" s="123"/>
      <c r="AK34" s="110"/>
      <c r="AL34" s="112"/>
      <c r="AM34" s="125"/>
      <c r="AN34" s="107"/>
      <c r="AO34" s="107"/>
      <c r="AP34" s="107"/>
      <c r="AQ34" s="107"/>
      <c r="AR34" s="107"/>
      <c r="AS34" s="107"/>
    </row>
    <row r="35" spans="2:46" s="42" customFormat="1">
      <c r="B35" s="35" t="s">
        <v>2</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116"/>
      <c r="AI35" s="40">
        <f>AP32</f>
        <v>0</v>
      </c>
      <c r="AJ35" s="57">
        <f>IF(AN32=0,"－",AI35/AN32)</f>
        <v>0</v>
      </c>
      <c r="AK35" s="41">
        <f>AQ32</f>
        <v>0</v>
      </c>
      <c r="AL35" s="58">
        <f>IF(AO32=0,"－",AK35/AO32)</f>
        <v>0</v>
      </c>
      <c r="AM35" s="125"/>
      <c r="AN35" s="107"/>
      <c r="AO35" s="107"/>
      <c r="AP35" s="107"/>
      <c r="AQ35" s="107"/>
      <c r="AR35" s="107"/>
      <c r="AS35" s="107"/>
    </row>
    <row r="36" spans="2:46" s="42" customFormat="1" ht="14.25" thickBot="1">
      <c r="B36" s="43" t="s">
        <v>15</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7"/>
      <c r="AI36" s="44">
        <f>AR32</f>
        <v>0</v>
      </c>
      <c r="AJ36" s="59">
        <f>IF(AN32=0,"－",AI36/AN32)</f>
        <v>0</v>
      </c>
      <c r="AK36" s="45">
        <f>AS32</f>
        <v>0</v>
      </c>
      <c r="AL36" s="60">
        <f>IF(AO32=0,"－",AK36/AO32)</f>
        <v>0</v>
      </c>
      <c r="AM36" s="126"/>
      <c r="AN36" s="108"/>
      <c r="AO36" s="108"/>
      <c r="AP36" s="108"/>
      <c r="AQ36" s="108"/>
      <c r="AR36" s="108"/>
      <c r="AS36" s="108"/>
    </row>
    <row r="37" spans="2:46" ht="14.25" thickBot="1">
      <c r="AS37" s="33"/>
      <c r="AT37" s="32"/>
    </row>
    <row r="38" spans="2:46" ht="13.5" customHeight="1">
      <c r="B38" s="34" t="s">
        <v>0</v>
      </c>
      <c r="C38" s="127">
        <f>DATE(YEAR(C30),MONTH(C30)+1,DAY(C30))</f>
        <v>44866</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9" t="s">
        <v>28</v>
      </c>
      <c r="AI38" s="131" t="s">
        <v>14</v>
      </c>
      <c r="AJ38" s="132"/>
      <c r="AK38" s="135" t="s">
        <v>13</v>
      </c>
      <c r="AL38" s="136"/>
      <c r="AM38" s="124" t="s">
        <v>29</v>
      </c>
      <c r="AN38" s="106" t="s">
        <v>30</v>
      </c>
      <c r="AO38" s="106" t="s">
        <v>31</v>
      </c>
      <c r="AP38" s="106" t="s">
        <v>32</v>
      </c>
      <c r="AQ38" s="106" t="s">
        <v>33</v>
      </c>
      <c r="AR38" s="106" t="s">
        <v>34</v>
      </c>
      <c r="AS38" s="106" t="s">
        <v>35</v>
      </c>
      <c r="AT38" s="32"/>
    </row>
    <row r="39" spans="2:46">
      <c r="B39" s="35" t="s">
        <v>1</v>
      </c>
      <c r="C39" s="36">
        <f>DATE(YEAR(C38),MONTH(C38),DAY(C38))</f>
        <v>44866</v>
      </c>
      <c r="D39" s="36">
        <f>IF(MONTH(DATE(YEAR(C39),MONTH(C39),DAY(C39)+1))=MONTH($C38),DATE(YEAR(C39),MONTH(C39),DAY(C39)+1),"")</f>
        <v>44867</v>
      </c>
      <c r="E39" s="36">
        <f t="shared" ref="E39:AG39" si="17">IF(MONTH(DATE(YEAR(D39),MONTH(D39),DAY(D39)+1))=MONTH($C38),DATE(YEAR(D39),MONTH(D39),DAY(D39)+1),"")</f>
        <v>44868</v>
      </c>
      <c r="F39" s="46">
        <f t="shared" si="17"/>
        <v>44869</v>
      </c>
      <c r="G39" s="36">
        <f t="shared" si="17"/>
        <v>44870</v>
      </c>
      <c r="H39" s="36">
        <f t="shared" si="17"/>
        <v>44871</v>
      </c>
      <c r="I39" s="36">
        <f t="shared" si="17"/>
        <v>44872</v>
      </c>
      <c r="J39" s="36">
        <f>IF(MONTH(DATE(YEAR(I39),MONTH(I39),DAY(I39)+1))=MONTH($C38),DATE(YEAR(I39),MONTH(I39),DAY(I39)+1),"")</f>
        <v>44873</v>
      </c>
      <c r="K39" s="36">
        <f t="shared" si="17"/>
        <v>44874</v>
      </c>
      <c r="L39" s="36">
        <f t="shared" si="17"/>
        <v>44875</v>
      </c>
      <c r="M39" s="36">
        <f t="shared" si="17"/>
        <v>44876</v>
      </c>
      <c r="N39" s="36">
        <f t="shared" si="17"/>
        <v>44877</v>
      </c>
      <c r="O39" s="36">
        <f t="shared" si="17"/>
        <v>44878</v>
      </c>
      <c r="P39" s="36">
        <f t="shared" si="17"/>
        <v>44879</v>
      </c>
      <c r="Q39" s="36">
        <f t="shared" si="17"/>
        <v>44880</v>
      </c>
      <c r="R39" s="36">
        <f t="shared" si="17"/>
        <v>44881</v>
      </c>
      <c r="S39" s="36">
        <f t="shared" si="17"/>
        <v>44882</v>
      </c>
      <c r="T39" s="36">
        <f t="shared" si="17"/>
        <v>44883</v>
      </c>
      <c r="U39" s="36">
        <f t="shared" si="17"/>
        <v>44884</v>
      </c>
      <c r="V39" s="36">
        <f t="shared" si="17"/>
        <v>44885</v>
      </c>
      <c r="W39" s="36">
        <f t="shared" si="17"/>
        <v>44886</v>
      </c>
      <c r="X39" s="36">
        <f t="shared" si="17"/>
        <v>44887</v>
      </c>
      <c r="Y39" s="36">
        <f t="shared" si="17"/>
        <v>44888</v>
      </c>
      <c r="Z39" s="36">
        <f t="shared" si="17"/>
        <v>44889</v>
      </c>
      <c r="AA39" s="36">
        <f t="shared" si="17"/>
        <v>44890</v>
      </c>
      <c r="AB39" s="36">
        <f t="shared" si="17"/>
        <v>44891</v>
      </c>
      <c r="AC39" s="36">
        <f t="shared" si="17"/>
        <v>44892</v>
      </c>
      <c r="AD39" s="36">
        <f t="shared" si="17"/>
        <v>44893</v>
      </c>
      <c r="AE39" s="36">
        <f t="shared" si="17"/>
        <v>44894</v>
      </c>
      <c r="AF39" s="36">
        <f t="shared" si="17"/>
        <v>44895</v>
      </c>
      <c r="AG39" s="36" t="str">
        <f t="shared" si="17"/>
        <v/>
      </c>
      <c r="AH39" s="130"/>
      <c r="AI39" s="133"/>
      <c r="AJ39" s="134"/>
      <c r="AK39" s="137"/>
      <c r="AL39" s="138"/>
      <c r="AM39" s="126"/>
      <c r="AN39" s="108"/>
      <c r="AO39" s="108"/>
      <c r="AP39" s="108"/>
      <c r="AQ39" s="108"/>
      <c r="AR39" s="108"/>
      <c r="AS39" s="108"/>
      <c r="AT39" s="32"/>
    </row>
    <row r="40" spans="2:46">
      <c r="B40" s="35" t="s">
        <v>3</v>
      </c>
      <c r="C40" s="37" t="str">
        <f t="shared" ref="C40:AG40" si="18">TEXT(C39,"aaa")</f>
        <v>火</v>
      </c>
      <c r="D40" s="37" t="str">
        <f t="shared" si="18"/>
        <v>水</v>
      </c>
      <c r="E40" s="37" t="str">
        <f t="shared" si="18"/>
        <v>木</v>
      </c>
      <c r="F40" s="47" t="str">
        <f t="shared" si="18"/>
        <v>金</v>
      </c>
      <c r="G40" s="37" t="str">
        <f t="shared" si="18"/>
        <v>土</v>
      </c>
      <c r="H40" s="37" t="str">
        <f t="shared" si="18"/>
        <v>日</v>
      </c>
      <c r="I40" s="37" t="str">
        <f t="shared" si="18"/>
        <v>月</v>
      </c>
      <c r="J40" s="37" t="str">
        <f t="shared" si="18"/>
        <v>火</v>
      </c>
      <c r="K40" s="37" t="str">
        <f t="shared" si="18"/>
        <v>水</v>
      </c>
      <c r="L40" s="37" t="str">
        <f t="shared" si="18"/>
        <v>木</v>
      </c>
      <c r="M40" s="37" t="str">
        <f t="shared" si="18"/>
        <v>金</v>
      </c>
      <c r="N40" s="37" t="str">
        <f t="shared" si="18"/>
        <v>土</v>
      </c>
      <c r="O40" s="37" t="str">
        <f t="shared" si="18"/>
        <v>日</v>
      </c>
      <c r="P40" s="37" t="str">
        <f t="shared" si="18"/>
        <v>月</v>
      </c>
      <c r="Q40" s="37" t="str">
        <f t="shared" si="18"/>
        <v>火</v>
      </c>
      <c r="R40" s="37" t="str">
        <f t="shared" si="18"/>
        <v>水</v>
      </c>
      <c r="S40" s="37" t="str">
        <f t="shared" si="18"/>
        <v>木</v>
      </c>
      <c r="T40" s="37" t="str">
        <f t="shared" si="18"/>
        <v>金</v>
      </c>
      <c r="U40" s="37" t="str">
        <f t="shared" si="18"/>
        <v>土</v>
      </c>
      <c r="V40" s="37" t="str">
        <f t="shared" si="18"/>
        <v>日</v>
      </c>
      <c r="W40" s="37" t="str">
        <f t="shared" si="18"/>
        <v>月</v>
      </c>
      <c r="X40" s="37" t="str">
        <f t="shared" si="18"/>
        <v>火</v>
      </c>
      <c r="Y40" s="37" t="str">
        <f t="shared" si="18"/>
        <v>水</v>
      </c>
      <c r="Z40" s="37" t="str">
        <f t="shared" si="18"/>
        <v>木</v>
      </c>
      <c r="AA40" s="37" t="str">
        <f t="shared" si="18"/>
        <v>金</v>
      </c>
      <c r="AB40" s="37" t="str">
        <f t="shared" si="18"/>
        <v>土</v>
      </c>
      <c r="AC40" s="37" t="str">
        <f t="shared" si="18"/>
        <v>日</v>
      </c>
      <c r="AD40" s="37" t="str">
        <f t="shared" si="18"/>
        <v>月</v>
      </c>
      <c r="AE40" s="37" t="str">
        <f t="shared" si="18"/>
        <v>火</v>
      </c>
      <c r="AF40" s="37" t="str">
        <f t="shared" si="18"/>
        <v>水</v>
      </c>
      <c r="AG40" s="37" t="str">
        <f t="shared" si="18"/>
        <v/>
      </c>
      <c r="AH40" s="115">
        <f>COUNTIF(C43:AG43,"－")+COUNTIF(C43:AG43,"対象外")</f>
        <v>0</v>
      </c>
      <c r="AI40" s="118" t="s">
        <v>36</v>
      </c>
      <c r="AJ40" s="121" t="s">
        <v>37</v>
      </c>
      <c r="AK40" s="109" t="s">
        <v>36</v>
      </c>
      <c r="AL40" s="111" t="s">
        <v>38</v>
      </c>
      <c r="AM40" s="124">
        <f t="shared" ref="AM40" si="19">COUNT(C39:AG39)</f>
        <v>30</v>
      </c>
      <c r="AN40" s="106">
        <f t="shared" ref="AN40" si="20">AM40-AH40</f>
        <v>30</v>
      </c>
      <c r="AO40" s="106">
        <f>SUM(AN$6:AN44)</f>
        <v>153</v>
      </c>
      <c r="AP40" s="106">
        <f>COUNTIF(C43:AG43,"○")</f>
        <v>0</v>
      </c>
      <c r="AQ40" s="106">
        <f>SUM(AP$6:AP44)</f>
        <v>0</v>
      </c>
      <c r="AR40" s="106">
        <f>COUNTIF(C44:AG44,"○")</f>
        <v>0</v>
      </c>
      <c r="AS40" s="106">
        <f>SUM(AR$6:AR44)</f>
        <v>0</v>
      </c>
      <c r="AT40" s="32"/>
    </row>
    <row r="41" spans="2:46" ht="35.25" customHeight="1">
      <c r="B41" s="113" t="s">
        <v>4</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116"/>
      <c r="AI41" s="119"/>
      <c r="AJ41" s="122"/>
      <c r="AK41" s="109"/>
      <c r="AL41" s="111"/>
      <c r="AM41" s="125"/>
      <c r="AN41" s="107"/>
      <c r="AO41" s="107"/>
      <c r="AP41" s="107"/>
      <c r="AQ41" s="107"/>
      <c r="AR41" s="107"/>
      <c r="AS41" s="107"/>
      <c r="AT41" s="32"/>
    </row>
    <row r="42" spans="2:46" s="39" customFormat="1" ht="50.25" customHeight="1">
      <c r="B42" s="114"/>
      <c r="C42" s="76" t="str">
        <f t="shared" ref="C42:AG42" si="21">IFERROR(VLOOKUP(C39,祝日,3,FALSE),"")</f>
        <v/>
      </c>
      <c r="D42" s="76" t="str">
        <f t="shared" si="21"/>
        <v/>
      </c>
      <c r="E42" s="76" t="str">
        <f t="shared" si="21"/>
        <v>文化の日</v>
      </c>
      <c r="F42" s="77" t="str">
        <f t="shared" si="21"/>
        <v/>
      </c>
      <c r="G42" s="76" t="str">
        <f t="shared" si="21"/>
        <v/>
      </c>
      <c r="H42" s="76" t="str">
        <f t="shared" si="21"/>
        <v/>
      </c>
      <c r="I42" s="76" t="str">
        <f t="shared" si="21"/>
        <v/>
      </c>
      <c r="J42" s="76" t="str">
        <f t="shared" si="21"/>
        <v/>
      </c>
      <c r="K42" s="76" t="str">
        <f t="shared" si="21"/>
        <v/>
      </c>
      <c r="L42" s="76" t="str">
        <f t="shared" si="21"/>
        <v/>
      </c>
      <c r="M42" s="76" t="str">
        <f t="shared" si="21"/>
        <v/>
      </c>
      <c r="N42" s="76" t="str">
        <f t="shared" si="21"/>
        <v/>
      </c>
      <c r="O42" s="76" t="str">
        <f t="shared" si="21"/>
        <v/>
      </c>
      <c r="P42" s="76" t="str">
        <f t="shared" si="21"/>
        <v/>
      </c>
      <c r="Q42" s="76" t="str">
        <f t="shared" si="21"/>
        <v/>
      </c>
      <c r="R42" s="78" t="str">
        <f t="shared" si="21"/>
        <v/>
      </c>
      <c r="S42" s="76" t="str">
        <f t="shared" si="21"/>
        <v/>
      </c>
      <c r="T42" s="76" t="str">
        <f t="shared" si="21"/>
        <v/>
      </c>
      <c r="U42" s="76" t="str">
        <f t="shared" si="21"/>
        <v/>
      </c>
      <c r="V42" s="76" t="str">
        <f t="shared" si="21"/>
        <v/>
      </c>
      <c r="W42" s="76" t="str">
        <f t="shared" si="21"/>
        <v/>
      </c>
      <c r="X42" s="76" t="str">
        <f t="shared" si="21"/>
        <v/>
      </c>
      <c r="Y42" s="76" t="str">
        <f t="shared" si="21"/>
        <v>勤労感謝の日</v>
      </c>
      <c r="Z42" s="76" t="str">
        <f t="shared" si="21"/>
        <v/>
      </c>
      <c r="AA42" s="76" t="str">
        <f t="shared" si="21"/>
        <v/>
      </c>
      <c r="AB42" s="76" t="str">
        <f t="shared" si="21"/>
        <v/>
      </c>
      <c r="AC42" s="76" t="str">
        <f t="shared" si="21"/>
        <v/>
      </c>
      <c r="AD42" s="76" t="str">
        <f t="shared" si="21"/>
        <v/>
      </c>
      <c r="AE42" s="76" t="str">
        <f t="shared" si="21"/>
        <v/>
      </c>
      <c r="AF42" s="76" t="str">
        <f t="shared" si="21"/>
        <v/>
      </c>
      <c r="AG42" s="76" t="str">
        <f t="shared" si="21"/>
        <v/>
      </c>
      <c r="AH42" s="116"/>
      <c r="AI42" s="120"/>
      <c r="AJ42" s="123"/>
      <c r="AK42" s="110"/>
      <c r="AL42" s="112"/>
      <c r="AM42" s="125"/>
      <c r="AN42" s="107"/>
      <c r="AO42" s="107"/>
      <c r="AP42" s="107"/>
      <c r="AQ42" s="107"/>
      <c r="AR42" s="107"/>
      <c r="AS42" s="107"/>
    </row>
    <row r="43" spans="2:46" s="42" customFormat="1">
      <c r="B43" s="35" t="s">
        <v>2</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116"/>
      <c r="AI43" s="40">
        <f>AP40</f>
        <v>0</v>
      </c>
      <c r="AJ43" s="57">
        <f>IF(AN40=0,"－",AI43/AN40)</f>
        <v>0</v>
      </c>
      <c r="AK43" s="41">
        <f>AQ40</f>
        <v>0</v>
      </c>
      <c r="AL43" s="58">
        <f>IF(AO40=0,"－",AK43/AO40)</f>
        <v>0</v>
      </c>
      <c r="AM43" s="125"/>
      <c r="AN43" s="107"/>
      <c r="AO43" s="107"/>
      <c r="AP43" s="107"/>
      <c r="AQ43" s="107"/>
      <c r="AR43" s="107"/>
      <c r="AS43" s="107"/>
    </row>
    <row r="44" spans="2:46" s="42" customFormat="1" ht="14.25" thickBot="1">
      <c r="B44" s="43" t="s">
        <v>15</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117"/>
      <c r="AI44" s="44">
        <f>AR40</f>
        <v>0</v>
      </c>
      <c r="AJ44" s="59">
        <f>IF(AN40=0,"－",AI44/AN40)</f>
        <v>0</v>
      </c>
      <c r="AK44" s="45">
        <f>AS40</f>
        <v>0</v>
      </c>
      <c r="AL44" s="60">
        <f>IF(AO40=0,"－",AK44/AO40)</f>
        <v>0</v>
      </c>
      <c r="AM44" s="126"/>
      <c r="AN44" s="108"/>
      <c r="AO44" s="108"/>
      <c r="AP44" s="108"/>
      <c r="AQ44" s="108"/>
      <c r="AR44" s="108"/>
      <c r="AS44" s="108"/>
    </row>
    <row r="45" spans="2:46" ht="14.25" thickBot="1">
      <c r="AS45" s="33"/>
      <c r="AT45" s="32"/>
    </row>
    <row r="46" spans="2:46" ht="13.5" customHeight="1">
      <c r="B46" s="34" t="s">
        <v>0</v>
      </c>
      <c r="C46" s="127">
        <f>DATE(YEAR(C38),MONTH(C38)+1,DAY(C38))</f>
        <v>44896</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9" t="s">
        <v>28</v>
      </c>
      <c r="AI46" s="131" t="s">
        <v>14</v>
      </c>
      <c r="AJ46" s="132"/>
      <c r="AK46" s="135" t="s">
        <v>13</v>
      </c>
      <c r="AL46" s="136"/>
      <c r="AM46" s="124" t="s">
        <v>29</v>
      </c>
      <c r="AN46" s="106" t="s">
        <v>30</v>
      </c>
      <c r="AO46" s="106" t="s">
        <v>31</v>
      </c>
      <c r="AP46" s="106" t="s">
        <v>32</v>
      </c>
      <c r="AQ46" s="106" t="s">
        <v>33</v>
      </c>
      <c r="AR46" s="106" t="s">
        <v>34</v>
      </c>
      <c r="AS46" s="106" t="s">
        <v>35</v>
      </c>
      <c r="AT46" s="32"/>
    </row>
    <row r="47" spans="2:46">
      <c r="B47" s="35" t="s">
        <v>1</v>
      </c>
      <c r="C47" s="36">
        <f>DATE(YEAR(C46),MONTH(C46),DAY(C46))</f>
        <v>44896</v>
      </c>
      <c r="D47" s="36">
        <f>IF(MONTH(DATE(YEAR(C47),MONTH(C47),DAY(C47)+1))=MONTH($C46),DATE(YEAR(C47),MONTH(C47),DAY(C47)+1),"")</f>
        <v>44897</v>
      </c>
      <c r="E47" s="36">
        <f t="shared" ref="E47:AG47" si="22">IF(MONTH(DATE(YEAR(D47),MONTH(D47),DAY(D47)+1))=MONTH($C46),DATE(YEAR(D47),MONTH(D47),DAY(D47)+1),"")</f>
        <v>44898</v>
      </c>
      <c r="F47" s="46">
        <f t="shared" si="22"/>
        <v>44899</v>
      </c>
      <c r="G47" s="36">
        <f t="shared" si="22"/>
        <v>44900</v>
      </c>
      <c r="H47" s="36">
        <f t="shared" si="22"/>
        <v>44901</v>
      </c>
      <c r="I47" s="36">
        <f t="shared" si="22"/>
        <v>44902</v>
      </c>
      <c r="J47" s="36">
        <f t="shared" si="22"/>
        <v>44903</v>
      </c>
      <c r="K47" s="36">
        <f t="shared" si="22"/>
        <v>44904</v>
      </c>
      <c r="L47" s="36">
        <f t="shared" si="22"/>
        <v>44905</v>
      </c>
      <c r="M47" s="36">
        <f t="shared" si="22"/>
        <v>44906</v>
      </c>
      <c r="N47" s="36">
        <f t="shared" si="22"/>
        <v>44907</v>
      </c>
      <c r="O47" s="36">
        <f t="shared" si="22"/>
        <v>44908</v>
      </c>
      <c r="P47" s="36">
        <f t="shared" si="22"/>
        <v>44909</v>
      </c>
      <c r="Q47" s="36">
        <f t="shared" si="22"/>
        <v>44910</v>
      </c>
      <c r="R47" s="36">
        <f t="shared" si="22"/>
        <v>44911</v>
      </c>
      <c r="S47" s="36">
        <f t="shared" si="22"/>
        <v>44912</v>
      </c>
      <c r="T47" s="36">
        <f t="shared" si="22"/>
        <v>44913</v>
      </c>
      <c r="U47" s="36">
        <f t="shared" si="22"/>
        <v>44914</v>
      </c>
      <c r="V47" s="36">
        <f t="shared" si="22"/>
        <v>44915</v>
      </c>
      <c r="W47" s="36">
        <f t="shared" si="22"/>
        <v>44916</v>
      </c>
      <c r="X47" s="36">
        <f t="shared" si="22"/>
        <v>44917</v>
      </c>
      <c r="Y47" s="36">
        <f t="shared" si="22"/>
        <v>44918</v>
      </c>
      <c r="Z47" s="36">
        <f t="shared" si="22"/>
        <v>44919</v>
      </c>
      <c r="AA47" s="36">
        <f t="shared" si="22"/>
        <v>44920</v>
      </c>
      <c r="AB47" s="36">
        <f t="shared" si="22"/>
        <v>44921</v>
      </c>
      <c r="AC47" s="36">
        <f t="shared" si="22"/>
        <v>44922</v>
      </c>
      <c r="AD47" s="36">
        <f t="shared" si="22"/>
        <v>44923</v>
      </c>
      <c r="AE47" s="36">
        <f t="shared" si="22"/>
        <v>44924</v>
      </c>
      <c r="AF47" s="36">
        <f t="shared" si="22"/>
        <v>44925</v>
      </c>
      <c r="AG47" s="36">
        <f t="shared" si="22"/>
        <v>44926</v>
      </c>
      <c r="AH47" s="130"/>
      <c r="AI47" s="133"/>
      <c r="AJ47" s="134"/>
      <c r="AK47" s="137"/>
      <c r="AL47" s="138"/>
      <c r="AM47" s="126"/>
      <c r="AN47" s="108"/>
      <c r="AO47" s="108"/>
      <c r="AP47" s="108"/>
      <c r="AQ47" s="108"/>
      <c r="AR47" s="108"/>
      <c r="AS47" s="108"/>
      <c r="AT47" s="32"/>
    </row>
    <row r="48" spans="2:46">
      <c r="B48" s="35" t="s">
        <v>3</v>
      </c>
      <c r="C48" s="37" t="str">
        <f t="shared" ref="C48:AG48" si="23">TEXT(C47,"aaa")</f>
        <v>木</v>
      </c>
      <c r="D48" s="37" t="str">
        <f t="shared" si="23"/>
        <v>金</v>
      </c>
      <c r="E48" s="37" t="str">
        <f t="shared" si="23"/>
        <v>土</v>
      </c>
      <c r="F48" s="47" t="str">
        <f t="shared" si="23"/>
        <v>日</v>
      </c>
      <c r="G48" s="37" t="str">
        <f t="shared" si="23"/>
        <v>月</v>
      </c>
      <c r="H48" s="37" t="str">
        <f t="shared" si="23"/>
        <v>火</v>
      </c>
      <c r="I48" s="37" t="str">
        <f t="shared" si="23"/>
        <v>水</v>
      </c>
      <c r="J48" s="37" t="str">
        <f t="shared" si="23"/>
        <v>木</v>
      </c>
      <c r="K48" s="37" t="str">
        <f t="shared" si="23"/>
        <v>金</v>
      </c>
      <c r="L48" s="37" t="str">
        <f t="shared" si="23"/>
        <v>土</v>
      </c>
      <c r="M48" s="37" t="str">
        <f t="shared" si="23"/>
        <v>日</v>
      </c>
      <c r="N48" s="37" t="str">
        <f t="shared" si="23"/>
        <v>月</v>
      </c>
      <c r="O48" s="37" t="str">
        <f t="shared" si="23"/>
        <v>火</v>
      </c>
      <c r="P48" s="37" t="str">
        <f t="shared" si="23"/>
        <v>水</v>
      </c>
      <c r="Q48" s="37" t="str">
        <f t="shared" si="23"/>
        <v>木</v>
      </c>
      <c r="R48" s="37" t="str">
        <f t="shared" si="23"/>
        <v>金</v>
      </c>
      <c r="S48" s="37" t="str">
        <f t="shared" si="23"/>
        <v>土</v>
      </c>
      <c r="T48" s="37" t="str">
        <f t="shared" si="23"/>
        <v>日</v>
      </c>
      <c r="U48" s="37" t="str">
        <f t="shared" si="23"/>
        <v>月</v>
      </c>
      <c r="V48" s="37" t="str">
        <f t="shared" si="23"/>
        <v>火</v>
      </c>
      <c r="W48" s="37" t="str">
        <f t="shared" si="23"/>
        <v>水</v>
      </c>
      <c r="X48" s="37" t="str">
        <f t="shared" si="23"/>
        <v>木</v>
      </c>
      <c r="Y48" s="37" t="str">
        <f t="shared" si="23"/>
        <v>金</v>
      </c>
      <c r="Z48" s="37" t="str">
        <f t="shared" si="23"/>
        <v>土</v>
      </c>
      <c r="AA48" s="37" t="str">
        <f t="shared" si="23"/>
        <v>日</v>
      </c>
      <c r="AB48" s="37" t="str">
        <f t="shared" si="23"/>
        <v>月</v>
      </c>
      <c r="AC48" s="37" t="str">
        <f t="shared" si="23"/>
        <v>火</v>
      </c>
      <c r="AD48" s="37" t="str">
        <f t="shared" si="23"/>
        <v>水</v>
      </c>
      <c r="AE48" s="37" t="str">
        <f t="shared" si="23"/>
        <v>木</v>
      </c>
      <c r="AF48" s="37" t="str">
        <f t="shared" si="23"/>
        <v>金</v>
      </c>
      <c r="AG48" s="37" t="str">
        <f t="shared" si="23"/>
        <v>土</v>
      </c>
      <c r="AH48" s="115">
        <f>COUNTIF(C51:AG51,"－")+COUNTIF(C51:AG51,"対象外")</f>
        <v>0</v>
      </c>
      <c r="AI48" s="118" t="s">
        <v>36</v>
      </c>
      <c r="AJ48" s="121" t="s">
        <v>37</v>
      </c>
      <c r="AK48" s="109" t="s">
        <v>36</v>
      </c>
      <c r="AL48" s="111" t="s">
        <v>38</v>
      </c>
      <c r="AM48" s="124">
        <f t="shared" ref="AM48" si="24">COUNT(C47:AG47)</f>
        <v>31</v>
      </c>
      <c r="AN48" s="106">
        <f t="shared" ref="AN48" si="25">AM48-AH48</f>
        <v>31</v>
      </c>
      <c r="AO48" s="106">
        <f>SUM(AN$6:AN52)</f>
        <v>184</v>
      </c>
      <c r="AP48" s="106">
        <f>COUNTIF(C51:AG51,"○")</f>
        <v>0</v>
      </c>
      <c r="AQ48" s="106">
        <f>SUM(AP$6:AP52)</f>
        <v>0</v>
      </c>
      <c r="AR48" s="106">
        <f>COUNTIF(C52:AG52,"○")</f>
        <v>0</v>
      </c>
      <c r="AS48" s="106">
        <f>SUM(AR$6:AR52)</f>
        <v>0</v>
      </c>
      <c r="AT48" s="32"/>
    </row>
    <row r="49" spans="2:46" ht="35.25" customHeight="1">
      <c r="B49" s="113" t="s">
        <v>4</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116"/>
      <c r="AI49" s="119"/>
      <c r="AJ49" s="122"/>
      <c r="AK49" s="109"/>
      <c r="AL49" s="111"/>
      <c r="AM49" s="125"/>
      <c r="AN49" s="107"/>
      <c r="AO49" s="107"/>
      <c r="AP49" s="107"/>
      <c r="AQ49" s="107"/>
      <c r="AR49" s="107"/>
      <c r="AS49" s="107"/>
      <c r="AT49" s="32"/>
    </row>
    <row r="50" spans="2:46" s="39" customFormat="1" ht="50.25" customHeight="1">
      <c r="B50" s="114"/>
      <c r="C50" s="76" t="str">
        <f t="shared" ref="C50:AG50" si="26">IFERROR(VLOOKUP(C47,祝日,3,FALSE),"")</f>
        <v/>
      </c>
      <c r="D50" s="76" t="str">
        <f t="shared" si="26"/>
        <v/>
      </c>
      <c r="E50" s="76" t="str">
        <f t="shared" si="26"/>
        <v/>
      </c>
      <c r="F50" s="77" t="str">
        <f t="shared" si="26"/>
        <v/>
      </c>
      <c r="G50" s="76" t="str">
        <f t="shared" si="26"/>
        <v/>
      </c>
      <c r="H50" s="76" t="str">
        <f t="shared" si="26"/>
        <v/>
      </c>
      <c r="I50" s="76" t="str">
        <f t="shared" si="26"/>
        <v/>
      </c>
      <c r="J50" s="76" t="str">
        <f t="shared" si="26"/>
        <v/>
      </c>
      <c r="K50" s="76" t="str">
        <f t="shared" si="26"/>
        <v/>
      </c>
      <c r="L50" s="76" t="str">
        <f t="shared" si="26"/>
        <v/>
      </c>
      <c r="M50" s="76" t="str">
        <f t="shared" si="26"/>
        <v/>
      </c>
      <c r="N50" s="76" t="str">
        <f t="shared" si="26"/>
        <v/>
      </c>
      <c r="O50" s="76" t="str">
        <f t="shared" si="26"/>
        <v/>
      </c>
      <c r="P50" s="76" t="str">
        <f t="shared" si="26"/>
        <v/>
      </c>
      <c r="Q50" s="76" t="str">
        <f t="shared" si="26"/>
        <v/>
      </c>
      <c r="R50" s="78" t="str">
        <f t="shared" si="26"/>
        <v/>
      </c>
      <c r="S50" s="76" t="str">
        <f t="shared" si="26"/>
        <v/>
      </c>
      <c r="T50" s="76" t="str">
        <f t="shared" si="26"/>
        <v/>
      </c>
      <c r="U50" s="76" t="str">
        <f t="shared" si="26"/>
        <v/>
      </c>
      <c r="V50" s="76" t="str">
        <f t="shared" si="26"/>
        <v/>
      </c>
      <c r="W50" s="76" t="str">
        <f t="shared" si="26"/>
        <v/>
      </c>
      <c r="X50" s="76" t="str">
        <f t="shared" si="26"/>
        <v/>
      </c>
      <c r="Y50" s="76" t="str">
        <f t="shared" si="26"/>
        <v/>
      </c>
      <c r="Z50" s="76" t="str">
        <f t="shared" si="26"/>
        <v/>
      </c>
      <c r="AA50" s="76" t="str">
        <f t="shared" si="26"/>
        <v/>
      </c>
      <c r="AB50" s="76" t="str">
        <f t="shared" si="26"/>
        <v/>
      </c>
      <c r="AC50" s="76" t="str">
        <f t="shared" si="26"/>
        <v/>
      </c>
      <c r="AD50" s="76" t="str">
        <f t="shared" si="26"/>
        <v/>
      </c>
      <c r="AE50" s="76" t="str">
        <f t="shared" si="26"/>
        <v/>
      </c>
      <c r="AF50" s="76" t="str">
        <f t="shared" si="26"/>
        <v/>
      </c>
      <c r="AG50" s="76" t="str">
        <f t="shared" si="26"/>
        <v/>
      </c>
      <c r="AH50" s="116"/>
      <c r="AI50" s="120"/>
      <c r="AJ50" s="123"/>
      <c r="AK50" s="110"/>
      <c r="AL50" s="112"/>
      <c r="AM50" s="125"/>
      <c r="AN50" s="107"/>
      <c r="AO50" s="107"/>
      <c r="AP50" s="107"/>
      <c r="AQ50" s="107"/>
      <c r="AR50" s="107"/>
      <c r="AS50" s="107"/>
    </row>
    <row r="51" spans="2:46" s="42" customFormat="1">
      <c r="B51" s="35" t="s">
        <v>2</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116"/>
      <c r="AI51" s="40">
        <f>AP48</f>
        <v>0</v>
      </c>
      <c r="AJ51" s="57">
        <f>IF(AN48=0,"－",AI51/AN48)</f>
        <v>0</v>
      </c>
      <c r="AK51" s="41">
        <f>AQ48</f>
        <v>0</v>
      </c>
      <c r="AL51" s="58">
        <f>IF(AO48=0,"－",AK51/AO48)</f>
        <v>0</v>
      </c>
      <c r="AM51" s="125"/>
      <c r="AN51" s="107"/>
      <c r="AO51" s="107"/>
      <c r="AP51" s="107"/>
      <c r="AQ51" s="107"/>
      <c r="AR51" s="107"/>
      <c r="AS51" s="107"/>
    </row>
    <row r="52" spans="2:46" s="42" customFormat="1" ht="14.25" thickBot="1">
      <c r="B52" s="43" t="s">
        <v>15</v>
      </c>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117"/>
      <c r="AI52" s="44">
        <f>AR48</f>
        <v>0</v>
      </c>
      <c r="AJ52" s="59">
        <f>IF(AN48=0,"－",AI52/AN48)</f>
        <v>0</v>
      </c>
      <c r="AK52" s="45">
        <f>AS48</f>
        <v>0</v>
      </c>
      <c r="AL52" s="60">
        <f>IF(AO48=0,"－",AK52/AO48)</f>
        <v>0</v>
      </c>
      <c r="AM52" s="126"/>
      <c r="AN52" s="108"/>
      <c r="AO52" s="108"/>
      <c r="AP52" s="108"/>
      <c r="AQ52" s="108"/>
      <c r="AR52" s="108"/>
      <c r="AS52" s="108"/>
    </row>
    <row r="53" spans="2:46" ht="14.25" thickBot="1">
      <c r="AS53" s="33"/>
      <c r="AT53" s="32"/>
    </row>
    <row r="54" spans="2:46" ht="13.5" customHeight="1">
      <c r="B54" s="34" t="s">
        <v>0</v>
      </c>
      <c r="C54" s="127">
        <f>DATE(YEAR(C46),MONTH(C46)+1,DAY(C46))</f>
        <v>44927</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9" t="s">
        <v>28</v>
      </c>
      <c r="AI54" s="131" t="s">
        <v>14</v>
      </c>
      <c r="AJ54" s="132"/>
      <c r="AK54" s="135" t="s">
        <v>13</v>
      </c>
      <c r="AL54" s="136"/>
      <c r="AM54" s="124" t="s">
        <v>29</v>
      </c>
      <c r="AN54" s="106" t="s">
        <v>30</v>
      </c>
      <c r="AO54" s="106" t="s">
        <v>31</v>
      </c>
      <c r="AP54" s="106" t="s">
        <v>32</v>
      </c>
      <c r="AQ54" s="106" t="s">
        <v>33</v>
      </c>
      <c r="AR54" s="106" t="s">
        <v>34</v>
      </c>
      <c r="AS54" s="106" t="s">
        <v>35</v>
      </c>
      <c r="AT54" s="32"/>
    </row>
    <row r="55" spans="2:46">
      <c r="B55" s="35" t="s">
        <v>1</v>
      </c>
      <c r="C55" s="36">
        <f>DATE(YEAR(C54),MONTH(C54),DAY(C54))</f>
        <v>44927</v>
      </c>
      <c r="D55" s="36">
        <f>IF(MONTH(DATE(YEAR(C55),MONTH(C55),DAY(C55)+1))=MONTH($C54),DATE(YEAR(C55),MONTH(C55),DAY(C55)+1),"")</f>
        <v>44928</v>
      </c>
      <c r="E55" s="36">
        <f t="shared" ref="E55:AG55" si="27">IF(MONTH(DATE(YEAR(D55),MONTH(D55),DAY(D55)+1))=MONTH($C54),DATE(YEAR(D55),MONTH(D55),DAY(D55)+1),"")</f>
        <v>44929</v>
      </c>
      <c r="F55" s="46">
        <f t="shared" si="27"/>
        <v>44930</v>
      </c>
      <c r="G55" s="36">
        <f t="shared" si="27"/>
        <v>44931</v>
      </c>
      <c r="H55" s="36">
        <f t="shared" si="27"/>
        <v>44932</v>
      </c>
      <c r="I55" s="36">
        <f t="shared" si="27"/>
        <v>44933</v>
      </c>
      <c r="J55" s="36">
        <f t="shared" si="27"/>
        <v>44934</v>
      </c>
      <c r="K55" s="36">
        <f t="shared" si="27"/>
        <v>44935</v>
      </c>
      <c r="L55" s="36">
        <f t="shared" si="27"/>
        <v>44936</v>
      </c>
      <c r="M55" s="36">
        <f t="shared" si="27"/>
        <v>44937</v>
      </c>
      <c r="N55" s="36">
        <f t="shared" si="27"/>
        <v>44938</v>
      </c>
      <c r="O55" s="36">
        <f t="shared" si="27"/>
        <v>44939</v>
      </c>
      <c r="P55" s="36">
        <f t="shared" si="27"/>
        <v>44940</v>
      </c>
      <c r="Q55" s="36">
        <f t="shared" si="27"/>
        <v>44941</v>
      </c>
      <c r="R55" s="36">
        <f t="shared" si="27"/>
        <v>44942</v>
      </c>
      <c r="S55" s="36">
        <f t="shared" si="27"/>
        <v>44943</v>
      </c>
      <c r="T55" s="36">
        <f t="shared" si="27"/>
        <v>44944</v>
      </c>
      <c r="U55" s="36">
        <f t="shared" si="27"/>
        <v>44945</v>
      </c>
      <c r="V55" s="36">
        <f t="shared" si="27"/>
        <v>44946</v>
      </c>
      <c r="W55" s="36">
        <f t="shared" si="27"/>
        <v>44947</v>
      </c>
      <c r="X55" s="36">
        <f t="shared" si="27"/>
        <v>44948</v>
      </c>
      <c r="Y55" s="36">
        <f t="shared" si="27"/>
        <v>44949</v>
      </c>
      <c r="Z55" s="36">
        <f t="shared" si="27"/>
        <v>44950</v>
      </c>
      <c r="AA55" s="36">
        <f t="shared" si="27"/>
        <v>44951</v>
      </c>
      <c r="AB55" s="36">
        <f t="shared" si="27"/>
        <v>44952</v>
      </c>
      <c r="AC55" s="36">
        <f t="shared" si="27"/>
        <v>44953</v>
      </c>
      <c r="AD55" s="36">
        <f t="shared" si="27"/>
        <v>44954</v>
      </c>
      <c r="AE55" s="36">
        <f t="shared" si="27"/>
        <v>44955</v>
      </c>
      <c r="AF55" s="36">
        <f t="shared" si="27"/>
        <v>44956</v>
      </c>
      <c r="AG55" s="36">
        <f t="shared" si="27"/>
        <v>44957</v>
      </c>
      <c r="AH55" s="130"/>
      <c r="AI55" s="133"/>
      <c r="AJ55" s="134"/>
      <c r="AK55" s="137"/>
      <c r="AL55" s="138"/>
      <c r="AM55" s="126"/>
      <c r="AN55" s="108"/>
      <c r="AO55" s="108"/>
      <c r="AP55" s="108"/>
      <c r="AQ55" s="108"/>
      <c r="AR55" s="108"/>
      <c r="AS55" s="108"/>
      <c r="AT55" s="32"/>
    </row>
    <row r="56" spans="2:46">
      <c r="B56" s="35" t="s">
        <v>3</v>
      </c>
      <c r="C56" s="37" t="str">
        <f t="shared" ref="C56:AG56" si="28">TEXT(C55,"aaa")</f>
        <v>日</v>
      </c>
      <c r="D56" s="37" t="str">
        <f t="shared" si="28"/>
        <v>月</v>
      </c>
      <c r="E56" s="37" t="str">
        <f t="shared" si="28"/>
        <v>火</v>
      </c>
      <c r="F56" s="47" t="str">
        <f t="shared" si="28"/>
        <v>水</v>
      </c>
      <c r="G56" s="37" t="str">
        <f t="shared" si="28"/>
        <v>木</v>
      </c>
      <c r="H56" s="37" t="str">
        <f t="shared" si="28"/>
        <v>金</v>
      </c>
      <c r="I56" s="37" t="str">
        <f t="shared" si="28"/>
        <v>土</v>
      </c>
      <c r="J56" s="37" t="str">
        <f t="shared" si="28"/>
        <v>日</v>
      </c>
      <c r="K56" s="37" t="str">
        <f t="shared" si="28"/>
        <v>月</v>
      </c>
      <c r="L56" s="37" t="str">
        <f t="shared" si="28"/>
        <v>火</v>
      </c>
      <c r="M56" s="37" t="str">
        <f t="shared" si="28"/>
        <v>水</v>
      </c>
      <c r="N56" s="37" t="str">
        <f t="shared" si="28"/>
        <v>木</v>
      </c>
      <c r="O56" s="37" t="str">
        <f t="shared" si="28"/>
        <v>金</v>
      </c>
      <c r="P56" s="37" t="str">
        <f t="shared" si="28"/>
        <v>土</v>
      </c>
      <c r="Q56" s="37" t="str">
        <f t="shared" si="28"/>
        <v>日</v>
      </c>
      <c r="R56" s="37" t="str">
        <f t="shared" si="28"/>
        <v>月</v>
      </c>
      <c r="S56" s="37" t="str">
        <f t="shared" si="28"/>
        <v>火</v>
      </c>
      <c r="T56" s="37" t="str">
        <f t="shared" si="28"/>
        <v>水</v>
      </c>
      <c r="U56" s="37" t="str">
        <f t="shared" si="28"/>
        <v>木</v>
      </c>
      <c r="V56" s="37" t="str">
        <f t="shared" si="28"/>
        <v>金</v>
      </c>
      <c r="W56" s="37" t="str">
        <f t="shared" si="28"/>
        <v>土</v>
      </c>
      <c r="X56" s="37" t="str">
        <f t="shared" si="28"/>
        <v>日</v>
      </c>
      <c r="Y56" s="37" t="str">
        <f t="shared" si="28"/>
        <v>月</v>
      </c>
      <c r="Z56" s="37" t="str">
        <f t="shared" si="28"/>
        <v>火</v>
      </c>
      <c r="AA56" s="37" t="str">
        <f t="shared" si="28"/>
        <v>水</v>
      </c>
      <c r="AB56" s="37" t="str">
        <f t="shared" si="28"/>
        <v>木</v>
      </c>
      <c r="AC56" s="37" t="str">
        <f t="shared" si="28"/>
        <v>金</v>
      </c>
      <c r="AD56" s="37" t="str">
        <f t="shared" si="28"/>
        <v>土</v>
      </c>
      <c r="AE56" s="37" t="str">
        <f t="shared" si="28"/>
        <v>日</v>
      </c>
      <c r="AF56" s="37" t="str">
        <f t="shared" si="28"/>
        <v>月</v>
      </c>
      <c r="AG56" s="37" t="str">
        <f t="shared" si="28"/>
        <v>火</v>
      </c>
      <c r="AH56" s="115">
        <f>COUNTIF(C59:AG59,"－")+COUNTIF(C59:AG59,"対象外")</f>
        <v>0</v>
      </c>
      <c r="AI56" s="118" t="s">
        <v>36</v>
      </c>
      <c r="AJ56" s="121" t="s">
        <v>37</v>
      </c>
      <c r="AK56" s="109" t="s">
        <v>36</v>
      </c>
      <c r="AL56" s="111" t="s">
        <v>38</v>
      </c>
      <c r="AM56" s="124">
        <f t="shared" ref="AM56" si="29">COUNT(C55:AG55)</f>
        <v>31</v>
      </c>
      <c r="AN56" s="106">
        <f t="shared" ref="AN56" si="30">AM56-AH56</f>
        <v>31</v>
      </c>
      <c r="AO56" s="106">
        <f>SUM(AN$6:AN60)</f>
        <v>215</v>
      </c>
      <c r="AP56" s="106">
        <f>COUNTIF(C59:AG59,"○")</f>
        <v>0</v>
      </c>
      <c r="AQ56" s="106">
        <f>SUM(AP$6:AP60)</f>
        <v>0</v>
      </c>
      <c r="AR56" s="106">
        <f>COUNTIF(C60:AG60,"○")</f>
        <v>0</v>
      </c>
      <c r="AS56" s="106">
        <f>SUM(AR$6:AR60)</f>
        <v>0</v>
      </c>
      <c r="AT56" s="32"/>
    </row>
    <row r="57" spans="2:46" ht="35.25" customHeight="1">
      <c r="B57" s="113" t="s">
        <v>4</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116"/>
      <c r="AI57" s="119"/>
      <c r="AJ57" s="122"/>
      <c r="AK57" s="109"/>
      <c r="AL57" s="111"/>
      <c r="AM57" s="125"/>
      <c r="AN57" s="107"/>
      <c r="AO57" s="107"/>
      <c r="AP57" s="107"/>
      <c r="AQ57" s="107"/>
      <c r="AR57" s="107"/>
      <c r="AS57" s="107"/>
      <c r="AT57" s="32"/>
    </row>
    <row r="58" spans="2:46" s="39" customFormat="1" ht="50.25" customHeight="1">
      <c r="B58" s="114"/>
      <c r="C58" s="76" t="str">
        <f t="shared" ref="C58:AG58" si="31">IFERROR(VLOOKUP(C55,祝日,3,FALSE),"")</f>
        <v>元日</v>
      </c>
      <c r="D58" s="76" t="str">
        <f t="shared" si="31"/>
        <v>振替休日</v>
      </c>
      <c r="E58" s="76" t="str">
        <f t="shared" si="31"/>
        <v/>
      </c>
      <c r="F58" s="77" t="str">
        <f t="shared" si="31"/>
        <v/>
      </c>
      <c r="G58" s="76" t="str">
        <f t="shared" si="31"/>
        <v/>
      </c>
      <c r="H58" s="76" t="str">
        <f t="shared" si="31"/>
        <v/>
      </c>
      <c r="I58" s="76" t="str">
        <f t="shared" si="31"/>
        <v/>
      </c>
      <c r="J58" s="76" t="str">
        <f t="shared" si="31"/>
        <v/>
      </c>
      <c r="K58" s="76" t="str">
        <f t="shared" si="31"/>
        <v>成人の日</v>
      </c>
      <c r="L58" s="76" t="str">
        <f t="shared" si="31"/>
        <v/>
      </c>
      <c r="M58" s="76" t="str">
        <f t="shared" si="31"/>
        <v/>
      </c>
      <c r="N58" s="76" t="str">
        <f t="shared" si="31"/>
        <v/>
      </c>
      <c r="O58" s="76" t="str">
        <f t="shared" si="31"/>
        <v/>
      </c>
      <c r="P58" s="76" t="str">
        <f t="shared" si="31"/>
        <v/>
      </c>
      <c r="Q58" s="76" t="str">
        <f t="shared" si="31"/>
        <v/>
      </c>
      <c r="R58" s="78" t="str">
        <f t="shared" si="31"/>
        <v/>
      </c>
      <c r="S58" s="76" t="str">
        <f t="shared" si="31"/>
        <v/>
      </c>
      <c r="T58" s="76" t="str">
        <f t="shared" si="31"/>
        <v/>
      </c>
      <c r="U58" s="76" t="str">
        <f t="shared" si="31"/>
        <v/>
      </c>
      <c r="V58" s="76" t="str">
        <f t="shared" si="31"/>
        <v/>
      </c>
      <c r="W58" s="76" t="str">
        <f t="shared" si="31"/>
        <v/>
      </c>
      <c r="X58" s="76" t="str">
        <f t="shared" si="31"/>
        <v/>
      </c>
      <c r="Y58" s="76" t="str">
        <f t="shared" si="31"/>
        <v/>
      </c>
      <c r="Z58" s="76" t="str">
        <f t="shared" si="31"/>
        <v/>
      </c>
      <c r="AA58" s="76" t="str">
        <f t="shared" si="31"/>
        <v/>
      </c>
      <c r="AB58" s="76" t="str">
        <f t="shared" si="31"/>
        <v/>
      </c>
      <c r="AC58" s="76" t="str">
        <f t="shared" si="31"/>
        <v/>
      </c>
      <c r="AD58" s="76" t="str">
        <f t="shared" si="31"/>
        <v/>
      </c>
      <c r="AE58" s="76" t="str">
        <f t="shared" si="31"/>
        <v/>
      </c>
      <c r="AF58" s="76" t="str">
        <f t="shared" si="31"/>
        <v/>
      </c>
      <c r="AG58" s="76" t="str">
        <f t="shared" si="31"/>
        <v/>
      </c>
      <c r="AH58" s="116"/>
      <c r="AI58" s="120"/>
      <c r="AJ58" s="123"/>
      <c r="AK58" s="110"/>
      <c r="AL58" s="112"/>
      <c r="AM58" s="125"/>
      <c r="AN58" s="107"/>
      <c r="AO58" s="107"/>
      <c r="AP58" s="107"/>
      <c r="AQ58" s="107"/>
      <c r="AR58" s="107"/>
      <c r="AS58" s="107"/>
    </row>
    <row r="59" spans="2:46" s="42" customFormat="1">
      <c r="B59" s="35" t="s">
        <v>2</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116"/>
      <c r="AI59" s="40">
        <f>AP56</f>
        <v>0</v>
      </c>
      <c r="AJ59" s="57">
        <f>IF(AN56=0,"－",AI59/AN56)</f>
        <v>0</v>
      </c>
      <c r="AK59" s="41">
        <f>AQ56</f>
        <v>0</v>
      </c>
      <c r="AL59" s="58">
        <f>IF(AO56=0,"－",AK59/AO56)</f>
        <v>0</v>
      </c>
      <c r="AM59" s="125"/>
      <c r="AN59" s="107"/>
      <c r="AO59" s="107"/>
      <c r="AP59" s="107"/>
      <c r="AQ59" s="107"/>
      <c r="AR59" s="107"/>
      <c r="AS59" s="107"/>
    </row>
    <row r="60" spans="2:46" s="42" customFormat="1" ht="14.25" thickBot="1">
      <c r="B60" s="43" t="s">
        <v>15</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117"/>
      <c r="AI60" s="44">
        <f>AR56</f>
        <v>0</v>
      </c>
      <c r="AJ60" s="59">
        <f>IF(AN56=0,"－",AI60/AN56)</f>
        <v>0</v>
      </c>
      <c r="AK60" s="45">
        <f>AS56</f>
        <v>0</v>
      </c>
      <c r="AL60" s="60">
        <f>IF(AO56=0,"－",AK60/AO56)</f>
        <v>0</v>
      </c>
      <c r="AM60" s="126"/>
      <c r="AN60" s="108"/>
      <c r="AO60" s="108"/>
      <c r="AP60" s="108"/>
      <c r="AQ60" s="108"/>
      <c r="AR60" s="108"/>
      <c r="AS60" s="108"/>
    </row>
    <row r="61" spans="2:46" ht="14.25" thickBot="1">
      <c r="AS61" s="33"/>
      <c r="AT61" s="32"/>
    </row>
    <row r="62" spans="2:46" ht="13.5" customHeight="1">
      <c r="B62" s="34" t="s">
        <v>0</v>
      </c>
      <c r="C62" s="127">
        <f>DATE(YEAR(C54),MONTH(C54)+1,DAY(C54))</f>
        <v>44958</v>
      </c>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t="s">
        <v>28</v>
      </c>
      <c r="AI62" s="131" t="s">
        <v>14</v>
      </c>
      <c r="AJ62" s="132"/>
      <c r="AK62" s="135" t="s">
        <v>13</v>
      </c>
      <c r="AL62" s="136"/>
      <c r="AM62" s="124" t="s">
        <v>29</v>
      </c>
      <c r="AN62" s="106" t="s">
        <v>30</v>
      </c>
      <c r="AO62" s="106" t="s">
        <v>31</v>
      </c>
      <c r="AP62" s="106" t="s">
        <v>32</v>
      </c>
      <c r="AQ62" s="106" t="s">
        <v>33</v>
      </c>
      <c r="AR62" s="106" t="s">
        <v>34</v>
      </c>
      <c r="AS62" s="106" t="s">
        <v>35</v>
      </c>
      <c r="AT62" s="32"/>
    </row>
    <row r="63" spans="2:46">
      <c r="B63" s="35" t="s">
        <v>1</v>
      </c>
      <c r="C63" s="36">
        <f>DATE(YEAR(C62),MONTH(C62),DAY(C62))</f>
        <v>44958</v>
      </c>
      <c r="D63" s="36">
        <f>IF(MONTH(DATE(YEAR(C63),MONTH(C63),DAY(C63)+1))=MONTH($C62),DATE(YEAR(C63),MONTH(C63),DAY(C63)+1),"")</f>
        <v>44959</v>
      </c>
      <c r="E63" s="36">
        <f t="shared" ref="E63:AG63" si="32">IF(MONTH(DATE(YEAR(D63),MONTH(D63),DAY(D63)+1))=MONTH($C62),DATE(YEAR(D63),MONTH(D63),DAY(D63)+1),"")</f>
        <v>44960</v>
      </c>
      <c r="F63" s="46">
        <f t="shared" si="32"/>
        <v>44961</v>
      </c>
      <c r="G63" s="36">
        <f t="shared" si="32"/>
        <v>44962</v>
      </c>
      <c r="H63" s="36">
        <f t="shared" si="32"/>
        <v>44963</v>
      </c>
      <c r="I63" s="36">
        <f t="shared" si="32"/>
        <v>44964</v>
      </c>
      <c r="J63" s="36">
        <f t="shared" si="32"/>
        <v>44965</v>
      </c>
      <c r="K63" s="36">
        <f t="shared" si="32"/>
        <v>44966</v>
      </c>
      <c r="L63" s="36">
        <f t="shared" si="32"/>
        <v>44967</v>
      </c>
      <c r="M63" s="36">
        <f t="shared" si="32"/>
        <v>44968</v>
      </c>
      <c r="N63" s="36">
        <f t="shared" si="32"/>
        <v>44969</v>
      </c>
      <c r="O63" s="36">
        <f t="shared" si="32"/>
        <v>44970</v>
      </c>
      <c r="P63" s="36">
        <f t="shared" si="32"/>
        <v>44971</v>
      </c>
      <c r="Q63" s="36">
        <f t="shared" si="32"/>
        <v>44972</v>
      </c>
      <c r="R63" s="36">
        <f t="shared" si="32"/>
        <v>44973</v>
      </c>
      <c r="S63" s="36">
        <f t="shared" si="32"/>
        <v>44974</v>
      </c>
      <c r="T63" s="36">
        <f t="shared" si="32"/>
        <v>44975</v>
      </c>
      <c r="U63" s="36">
        <f t="shared" si="32"/>
        <v>44976</v>
      </c>
      <c r="V63" s="36">
        <f t="shared" si="32"/>
        <v>44977</v>
      </c>
      <c r="W63" s="36">
        <f t="shared" si="32"/>
        <v>44978</v>
      </c>
      <c r="X63" s="36">
        <f t="shared" si="32"/>
        <v>44979</v>
      </c>
      <c r="Y63" s="36">
        <f t="shared" si="32"/>
        <v>44980</v>
      </c>
      <c r="Z63" s="36">
        <f t="shared" si="32"/>
        <v>44981</v>
      </c>
      <c r="AA63" s="36">
        <f t="shared" si="32"/>
        <v>44982</v>
      </c>
      <c r="AB63" s="36">
        <f t="shared" si="32"/>
        <v>44983</v>
      </c>
      <c r="AC63" s="36">
        <f t="shared" si="32"/>
        <v>44984</v>
      </c>
      <c r="AD63" s="36">
        <f t="shared" si="32"/>
        <v>44985</v>
      </c>
      <c r="AE63" s="36" t="str">
        <f t="shared" si="32"/>
        <v/>
      </c>
      <c r="AF63" s="36" t="e">
        <f t="shared" si="32"/>
        <v>#VALUE!</v>
      </c>
      <c r="AG63" s="36" t="e">
        <f t="shared" si="32"/>
        <v>#VALUE!</v>
      </c>
      <c r="AH63" s="130"/>
      <c r="AI63" s="133"/>
      <c r="AJ63" s="134"/>
      <c r="AK63" s="137"/>
      <c r="AL63" s="138"/>
      <c r="AM63" s="126"/>
      <c r="AN63" s="108"/>
      <c r="AO63" s="108"/>
      <c r="AP63" s="108"/>
      <c r="AQ63" s="108"/>
      <c r="AR63" s="108"/>
      <c r="AS63" s="108"/>
      <c r="AT63" s="32"/>
    </row>
    <row r="64" spans="2:46">
      <c r="B64" s="35" t="s">
        <v>3</v>
      </c>
      <c r="C64" s="37" t="str">
        <f t="shared" ref="C64:AG64" si="33">TEXT(C63,"aaa")</f>
        <v>水</v>
      </c>
      <c r="D64" s="37" t="str">
        <f t="shared" si="33"/>
        <v>木</v>
      </c>
      <c r="E64" s="37" t="str">
        <f t="shared" si="33"/>
        <v>金</v>
      </c>
      <c r="F64" s="47" t="str">
        <f t="shared" si="33"/>
        <v>土</v>
      </c>
      <c r="G64" s="37" t="str">
        <f t="shared" si="33"/>
        <v>日</v>
      </c>
      <c r="H64" s="37" t="str">
        <f t="shared" si="33"/>
        <v>月</v>
      </c>
      <c r="I64" s="37" t="str">
        <f t="shared" si="33"/>
        <v>火</v>
      </c>
      <c r="J64" s="37" t="str">
        <f t="shared" si="33"/>
        <v>水</v>
      </c>
      <c r="K64" s="37" t="str">
        <f t="shared" si="33"/>
        <v>木</v>
      </c>
      <c r="L64" s="37" t="str">
        <f t="shared" si="33"/>
        <v>金</v>
      </c>
      <c r="M64" s="37" t="str">
        <f t="shared" si="33"/>
        <v>土</v>
      </c>
      <c r="N64" s="37" t="str">
        <f t="shared" si="33"/>
        <v>日</v>
      </c>
      <c r="O64" s="37" t="str">
        <f t="shared" si="33"/>
        <v>月</v>
      </c>
      <c r="P64" s="37" t="str">
        <f t="shared" si="33"/>
        <v>火</v>
      </c>
      <c r="Q64" s="37" t="str">
        <f t="shared" si="33"/>
        <v>水</v>
      </c>
      <c r="R64" s="37" t="str">
        <f t="shared" si="33"/>
        <v>木</v>
      </c>
      <c r="S64" s="37" t="str">
        <f t="shared" si="33"/>
        <v>金</v>
      </c>
      <c r="T64" s="37" t="str">
        <f t="shared" si="33"/>
        <v>土</v>
      </c>
      <c r="U64" s="37" t="str">
        <f t="shared" si="33"/>
        <v>日</v>
      </c>
      <c r="V64" s="37" t="str">
        <f t="shared" si="33"/>
        <v>月</v>
      </c>
      <c r="W64" s="37" t="str">
        <f t="shared" si="33"/>
        <v>火</v>
      </c>
      <c r="X64" s="37" t="str">
        <f t="shared" si="33"/>
        <v>水</v>
      </c>
      <c r="Y64" s="37" t="str">
        <f t="shared" si="33"/>
        <v>木</v>
      </c>
      <c r="Z64" s="37" t="str">
        <f t="shared" si="33"/>
        <v>金</v>
      </c>
      <c r="AA64" s="37" t="str">
        <f t="shared" si="33"/>
        <v>土</v>
      </c>
      <c r="AB64" s="37" t="str">
        <f t="shared" si="33"/>
        <v>日</v>
      </c>
      <c r="AC64" s="37" t="str">
        <f t="shared" si="33"/>
        <v>月</v>
      </c>
      <c r="AD64" s="37" t="str">
        <f t="shared" si="33"/>
        <v>火</v>
      </c>
      <c r="AE64" s="37" t="str">
        <f t="shared" si="33"/>
        <v/>
      </c>
      <c r="AF64" s="37" t="e">
        <f t="shared" si="33"/>
        <v>#VALUE!</v>
      </c>
      <c r="AG64" s="37" t="e">
        <f t="shared" si="33"/>
        <v>#VALUE!</v>
      </c>
      <c r="AH64" s="115">
        <f>COUNTIF(C67:AG67,"－")+COUNTIF(C67:AG67,"対象外")</f>
        <v>0</v>
      </c>
      <c r="AI64" s="118" t="s">
        <v>36</v>
      </c>
      <c r="AJ64" s="121" t="s">
        <v>37</v>
      </c>
      <c r="AK64" s="109" t="s">
        <v>36</v>
      </c>
      <c r="AL64" s="111" t="s">
        <v>38</v>
      </c>
      <c r="AM64" s="124">
        <f t="shared" ref="AM64" si="34">COUNT(C63:AG63)</f>
        <v>28</v>
      </c>
      <c r="AN64" s="106">
        <f t="shared" ref="AN64" si="35">AM64-AH64</f>
        <v>28</v>
      </c>
      <c r="AO64" s="106">
        <f>SUM(AN$6:AN68)</f>
        <v>243</v>
      </c>
      <c r="AP64" s="106">
        <f>COUNTIF(C67:AG67,"○")</f>
        <v>0</v>
      </c>
      <c r="AQ64" s="106">
        <f>SUM(AP$6:AP68)</f>
        <v>0</v>
      </c>
      <c r="AR64" s="106">
        <f>COUNTIF(C68:AG68,"○")</f>
        <v>0</v>
      </c>
      <c r="AS64" s="106">
        <f>SUM(AR$6:AR68)</f>
        <v>0</v>
      </c>
      <c r="AT64" s="32"/>
    </row>
    <row r="65" spans="1:46" ht="35.25" customHeight="1">
      <c r="B65" s="113" t="s">
        <v>4</v>
      </c>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116"/>
      <c r="AI65" s="119"/>
      <c r="AJ65" s="122"/>
      <c r="AK65" s="109"/>
      <c r="AL65" s="111"/>
      <c r="AM65" s="125"/>
      <c r="AN65" s="107"/>
      <c r="AO65" s="107"/>
      <c r="AP65" s="107"/>
      <c r="AQ65" s="107"/>
      <c r="AR65" s="107"/>
      <c r="AS65" s="107"/>
      <c r="AT65" s="32"/>
    </row>
    <row r="66" spans="1:46" s="39" customFormat="1" ht="50.25" customHeight="1">
      <c r="B66" s="114"/>
      <c r="C66" s="76" t="str">
        <f t="shared" ref="C66:AG66" si="36">IFERROR(VLOOKUP(C63,祝日,3,FALSE),"")</f>
        <v/>
      </c>
      <c r="D66" s="76" t="str">
        <f t="shared" si="36"/>
        <v/>
      </c>
      <c r="E66" s="76" t="str">
        <f t="shared" si="36"/>
        <v/>
      </c>
      <c r="F66" s="77" t="str">
        <f t="shared" si="36"/>
        <v/>
      </c>
      <c r="G66" s="76" t="str">
        <f t="shared" si="36"/>
        <v/>
      </c>
      <c r="H66" s="76" t="str">
        <f t="shared" si="36"/>
        <v/>
      </c>
      <c r="I66" s="76" t="str">
        <f t="shared" si="36"/>
        <v/>
      </c>
      <c r="J66" s="76" t="str">
        <f t="shared" si="36"/>
        <v/>
      </c>
      <c r="K66" s="76" t="str">
        <f t="shared" si="36"/>
        <v/>
      </c>
      <c r="L66" s="76" t="str">
        <f t="shared" si="36"/>
        <v/>
      </c>
      <c r="M66" s="76" t="str">
        <f t="shared" si="36"/>
        <v>建国記念の日</v>
      </c>
      <c r="N66" s="76" t="str">
        <f t="shared" si="36"/>
        <v/>
      </c>
      <c r="O66" s="76" t="str">
        <f t="shared" si="36"/>
        <v/>
      </c>
      <c r="P66" s="76" t="str">
        <f t="shared" si="36"/>
        <v/>
      </c>
      <c r="Q66" s="76" t="str">
        <f t="shared" si="36"/>
        <v/>
      </c>
      <c r="R66" s="78" t="str">
        <f t="shared" si="36"/>
        <v/>
      </c>
      <c r="S66" s="76" t="str">
        <f t="shared" si="36"/>
        <v/>
      </c>
      <c r="T66" s="76" t="str">
        <f t="shared" si="36"/>
        <v/>
      </c>
      <c r="U66" s="76" t="str">
        <f t="shared" si="36"/>
        <v/>
      </c>
      <c r="V66" s="76" t="str">
        <f t="shared" si="36"/>
        <v/>
      </c>
      <c r="W66" s="76" t="str">
        <f t="shared" si="36"/>
        <v/>
      </c>
      <c r="X66" s="76" t="str">
        <f t="shared" si="36"/>
        <v/>
      </c>
      <c r="Y66" s="76" t="str">
        <f t="shared" si="36"/>
        <v>天皇誕生日</v>
      </c>
      <c r="Z66" s="76" t="str">
        <f t="shared" si="36"/>
        <v/>
      </c>
      <c r="AA66" s="76" t="str">
        <f t="shared" si="36"/>
        <v/>
      </c>
      <c r="AB66" s="76" t="str">
        <f t="shared" si="36"/>
        <v/>
      </c>
      <c r="AC66" s="76" t="str">
        <f t="shared" si="36"/>
        <v/>
      </c>
      <c r="AD66" s="76" t="str">
        <f t="shared" si="36"/>
        <v/>
      </c>
      <c r="AE66" s="76" t="str">
        <f t="shared" si="36"/>
        <v/>
      </c>
      <c r="AF66" s="76" t="str">
        <f t="shared" si="36"/>
        <v/>
      </c>
      <c r="AG66" s="76" t="str">
        <f t="shared" si="36"/>
        <v/>
      </c>
      <c r="AH66" s="116"/>
      <c r="AI66" s="120"/>
      <c r="AJ66" s="123"/>
      <c r="AK66" s="110"/>
      <c r="AL66" s="112"/>
      <c r="AM66" s="125"/>
      <c r="AN66" s="107"/>
      <c r="AO66" s="107"/>
      <c r="AP66" s="107"/>
      <c r="AQ66" s="107"/>
      <c r="AR66" s="107"/>
      <c r="AS66" s="107"/>
    </row>
    <row r="67" spans="1:46" s="42" customFormat="1">
      <c r="B67" s="35" t="s">
        <v>2</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116"/>
      <c r="AI67" s="40">
        <f>AP64</f>
        <v>0</v>
      </c>
      <c r="AJ67" s="57">
        <f>IF(AN64=0,"－",AI67/AN64)</f>
        <v>0</v>
      </c>
      <c r="AK67" s="41">
        <f>AQ64</f>
        <v>0</v>
      </c>
      <c r="AL67" s="58">
        <f>IF(AO64=0,"－",AK67/AO64)</f>
        <v>0</v>
      </c>
      <c r="AM67" s="125"/>
      <c r="AN67" s="107"/>
      <c r="AO67" s="107"/>
      <c r="AP67" s="107"/>
      <c r="AQ67" s="107"/>
      <c r="AR67" s="107"/>
      <c r="AS67" s="107"/>
    </row>
    <row r="68" spans="1:46" s="42" customFormat="1" ht="14.25" thickBot="1">
      <c r="B68" s="43" t="s">
        <v>15</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117"/>
      <c r="AI68" s="44">
        <f>AR64</f>
        <v>0</v>
      </c>
      <c r="AJ68" s="59">
        <f>IF(AN64=0,"－",AI68/AN64)</f>
        <v>0</v>
      </c>
      <c r="AK68" s="45">
        <f>AS64</f>
        <v>0</v>
      </c>
      <c r="AL68" s="60">
        <f>IF(AO64=0,"－",AK68/AO64)</f>
        <v>0</v>
      </c>
      <c r="AM68" s="126"/>
      <c r="AN68" s="108"/>
      <c r="AO68" s="108"/>
      <c r="AP68" s="108"/>
      <c r="AQ68" s="108"/>
      <c r="AR68" s="108"/>
      <c r="AS68" s="108"/>
    </row>
    <row r="69" spans="1:46" s="42" customForma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2"/>
      <c r="AI69" s="32"/>
      <c r="AJ69" s="32"/>
      <c r="AK69" s="32"/>
      <c r="AL69" s="32"/>
      <c r="AM69" s="33"/>
      <c r="AN69" s="33"/>
      <c r="AO69" s="33"/>
      <c r="AP69" s="33"/>
      <c r="AQ69" s="33"/>
      <c r="AR69" s="33"/>
      <c r="AS69" s="33"/>
    </row>
    <row r="70" spans="1:46" s="42" customFormat="1">
      <c r="A70" s="32"/>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2"/>
      <c r="AI70" s="32"/>
      <c r="AJ70" s="32"/>
      <c r="AK70" s="32"/>
      <c r="AL70" s="32"/>
      <c r="AM70" s="33"/>
      <c r="AN70" s="33"/>
      <c r="AO70" s="33"/>
      <c r="AP70" s="33"/>
      <c r="AQ70" s="33"/>
      <c r="AR70" s="33"/>
      <c r="AS70" s="33"/>
    </row>
    <row r="71" spans="1:46" ht="13.5" customHeight="1">
      <c r="B71" s="29" t="s">
        <v>117</v>
      </c>
      <c r="AD71" s="101" t="s">
        <v>104</v>
      </c>
      <c r="AE71" s="102"/>
      <c r="AF71" s="102"/>
      <c r="AG71" s="102"/>
      <c r="AH71" s="102"/>
      <c r="AI71" s="102"/>
      <c r="AJ71" s="103"/>
      <c r="AK71" s="104">
        <f>AL68</f>
        <v>0</v>
      </c>
      <c r="AL71" s="105"/>
      <c r="AT71" s="32"/>
    </row>
    <row r="72" spans="1:46">
      <c r="A72" s="48"/>
      <c r="B72" s="97"/>
      <c r="C72" s="97"/>
      <c r="D72" s="97"/>
      <c r="E72" s="97"/>
      <c r="F72" s="97"/>
      <c r="G72" s="97"/>
      <c r="H72" s="97"/>
      <c r="AD72" s="29" t="s">
        <v>105</v>
      </c>
      <c r="AT72" s="32"/>
    </row>
    <row r="73" spans="1:46">
      <c r="B73" s="98"/>
      <c r="C73" s="98"/>
      <c r="D73" s="98"/>
      <c r="E73" s="98"/>
      <c r="F73" s="98"/>
      <c r="G73" s="98"/>
      <c r="H73" s="98"/>
      <c r="AL73" s="51"/>
      <c r="AT73" s="32"/>
    </row>
    <row r="74" spans="1:46">
      <c r="A74" s="48"/>
      <c r="Z74" s="99" t="s">
        <v>40</v>
      </c>
      <c r="AA74" s="99"/>
      <c r="AB74" s="99"/>
      <c r="AC74" s="99"/>
      <c r="AD74" s="100" t="str">
        <f>IF(AK71&gt;=0.214,IF(AK71&gt;=0.285,AD81,IF(AK71&gt;=0.25,AD82,AD83)),"設計変更対象外")</f>
        <v>設計変更対象外</v>
      </c>
      <c r="AE74" s="100"/>
      <c r="AF74" s="100"/>
      <c r="AG74" s="100"/>
      <c r="AH74" s="100"/>
      <c r="AI74" s="100"/>
      <c r="AJ74" s="100"/>
      <c r="AK74" s="100"/>
      <c r="AL74" s="100"/>
      <c r="AT74" s="32"/>
    </row>
    <row r="75" spans="1:46">
      <c r="A75" s="48"/>
      <c r="B75" s="29" t="s">
        <v>118</v>
      </c>
      <c r="AH75" s="48"/>
      <c r="AI75" s="48"/>
      <c r="AJ75" s="48"/>
      <c r="AK75" s="48"/>
      <c r="AL75" s="48"/>
      <c r="AT75" s="32"/>
    </row>
    <row r="76" spans="1:46">
      <c r="B76" s="97"/>
      <c r="C76" s="97"/>
      <c r="D76" s="97"/>
      <c r="E76" s="97"/>
      <c r="F76" s="97"/>
      <c r="G76" s="97"/>
      <c r="H76" s="97"/>
      <c r="AS76" s="33"/>
      <c r="AT76" s="32"/>
    </row>
    <row r="77" spans="1:46">
      <c r="B77" s="98"/>
      <c r="C77" s="98"/>
      <c r="D77" s="98"/>
      <c r="E77" s="98"/>
      <c r="F77" s="98"/>
      <c r="G77" s="98"/>
      <c r="H77" s="98"/>
      <c r="AH77" s="49"/>
      <c r="AT77" s="32"/>
    </row>
    <row r="78" spans="1:46">
      <c r="A78" s="48"/>
      <c r="C78" s="29" t="s">
        <v>103</v>
      </c>
      <c r="AH78" s="48"/>
      <c r="AI78" s="48"/>
      <c r="AJ78" s="48"/>
      <c r="AK78" s="48"/>
      <c r="AL78" s="48"/>
      <c r="AT78" s="32"/>
    </row>
    <row r="79" spans="1:46" ht="13.5" customHeight="1">
      <c r="A79" s="48"/>
      <c r="C79" s="179" t="s">
        <v>120</v>
      </c>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T79" s="32"/>
    </row>
    <row r="80" spans="1:46" ht="20.100000000000001" customHeight="1">
      <c r="A80" s="4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T80" s="32"/>
    </row>
    <row r="81" spans="1:46">
      <c r="A81" s="48"/>
      <c r="AD81" s="52" t="s">
        <v>41</v>
      </c>
      <c r="AE81" s="62"/>
      <c r="AF81" s="62"/>
      <c r="AG81" s="62"/>
      <c r="AH81" s="63"/>
      <c r="AI81" s="63"/>
      <c r="AJ81" s="64"/>
      <c r="AK81" s="48"/>
      <c r="AL81" s="48"/>
      <c r="AT81" s="32"/>
    </row>
    <row r="82" spans="1:46">
      <c r="AD82" s="52" t="s">
        <v>42</v>
      </c>
      <c r="AE82" s="62"/>
      <c r="AF82" s="62"/>
      <c r="AG82" s="62"/>
      <c r="AH82" s="63"/>
      <c r="AI82" s="63"/>
      <c r="AJ82" s="64"/>
    </row>
    <row r="83" spans="1:46">
      <c r="AD83" s="52" t="s">
        <v>43</v>
      </c>
      <c r="AE83" s="53"/>
      <c r="AF83" s="53"/>
      <c r="AG83" s="53"/>
      <c r="AH83" s="55"/>
      <c r="AI83" s="55"/>
    </row>
    <row r="84" spans="1:46">
      <c r="AH84" s="56"/>
    </row>
    <row r="87" spans="1:46" ht="13.5" customHeight="1"/>
    <row r="94" spans="1:46" ht="13.5" customHeight="1"/>
    <row r="101" ht="13.5" customHeight="1"/>
    <row r="108" ht="13.5" customHeight="1"/>
  </sheetData>
  <mergeCells count="208">
    <mergeCell ref="C6:AG6"/>
    <mergeCell ref="AH6:AH7"/>
    <mergeCell ref="AI6:AJ7"/>
    <mergeCell ref="AK6:AL7"/>
    <mergeCell ref="AM6:AM7"/>
    <mergeCell ref="AN6:AN7"/>
    <mergeCell ref="B3:C3"/>
    <mergeCell ref="B4:C4"/>
    <mergeCell ref="D4:E4"/>
    <mergeCell ref="F4:G4"/>
    <mergeCell ref="H4:I4"/>
    <mergeCell ref="K4:L4"/>
    <mergeCell ref="M4:N4"/>
    <mergeCell ref="O4:P4"/>
    <mergeCell ref="D3:P3"/>
    <mergeCell ref="AO6:AO7"/>
    <mergeCell ref="AP6:AP7"/>
    <mergeCell ref="AQ6:AQ7"/>
    <mergeCell ref="AR6:AR7"/>
    <mergeCell ref="AS6:AS7"/>
    <mergeCell ref="AH8:AH12"/>
    <mergeCell ref="AI8:AI10"/>
    <mergeCell ref="AJ8:AJ10"/>
    <mergeCell ref="AK8:AK10"/>
    <mergeCell ref="AL8:AL10"/>
    <mergeCell ref="AS8:AS12"/>
    <mergeCell ref="AQ8:AQ12"/>
    <mergeCell ref="AR8:AR12"/>
    <mergeCell ref="B9:B10"/>
    <mergeCell ref="C14:AG14"/>
    <mergeCell ref="AH14:AH15"/>
    <mergeCell ref="AI14:AJ15"/>
    <mergeCell ref="AK14:AL15"/>
    <mergeCell ref="AM14:AM15"/>
    <mergeCell ref="AN14:AN15"/>
    <mergeCell ref="AO14:AO15"/>
    <mergeCell ref="AP14:AP15"/>
    <mergeCell ref="AM8:AM12"/>
    <mergeCell ref="AN8:AN12"/>
    <mergeCell ref="AO8:AO12"/>
    <mergeCell ref="AP8:AP12"/>
    <mergeCell ref="AQ14:AQ15"/>
    <mergeCell ref="AR14:AR15"/>
    <mergeCell ref="AS14:AS15"/>
    <mergeCell ref="AH16:AH20"/>
    <mergeCell ref="AI16:AI18"/>
    <mergeCell ref="AJ16:AJ18"/>
    <mergeCell ref="AK16:AK18"/>
    <mergeCell ref="AL16:AL18"/>
    <mergeCell ref="AM16:AM20"/>
    <mergeCell ref="AN16:AN20"/>
    <mergeCell ref="AO16:AO20"/>
    <mergeCell ref="AP16:AP20"/>
    <mergeCell ref="AQ16:AQ20"/>
    <mergeCell ref="AO22:AO23"/>
    <mergeCell ref="AP22:AP23"/>
    <mergeCell ref="AQ22:AQ23"/>
    <mergeCell ref="AR16:AR20"/>
    <mergeCell ref="AS16:AS20"/>
    <mergeCell ref="B17:B18"/>
    <mergeCell ref="AR22:AR23"/>
    <mergeCell ref="AS22:AS23"/>
    <mergeCell ref="AH24:AH28"/>
    <mergeCell ref="AI24:AI26"/>
    <mergeCell ref="AJ24:AJ26"/>
    <mergeCell ref="AK24:AK26"/>
    <mergeCell ref="AL24:AL26"/>
    <mergeCell ref="AS24:AS28"/>
    <mergeCell ref="B25:B26"/>
    <mergeCell ref="AQ24:AQ28"/>
    <mergeCell ref="AR24:AR28"/>
    <mergeCell ref="C22:AG22"/>
    <mergeCell ref="AH22:AH23"/>
    <mergeCell ref="AI22:AJ23"/>
    <mergeCell ref="AK22:AL23"/>
    <mergeCell ref="AM22:AM23"/>
    <mergeCell ref="AN22:AN23"/>
    <mergeCell ref="C30:AG30"/>
    <mergeCell ref="AH30:AH31"/>
    <mergeCell ref="AI30:AJ31"/>
    <mergeCell ref="AK30:AL31"/>
    <mergeCell ref="AM30:AM31"/>
    <mergeCell ref="AN30:AN31"/>
    <mergeCell ref="AO30:AO31"/>
    <mergeCell ref="AP30:AP31"/>
    <mergeCell ref="AM24:AM28"/>
    <mergeCell ref="AN24:AN28"/>
    <mergeCell ref="AO24:AO28"/>
    <mergeCell ref="AP24:AP28"/>
    <mergeCell ref="AQ30:AQ31"/>
    <mergeCell ref="AR30:AR31"/>
    <mergeCell ref="AS30:AS31"/>
    <mergeCell ref="AH32:AH36"/>
    <mergeCell ref="AI32:AI34"/>
    <mergeCell ref="AJ32:AJ34"/>
    <mergeCell ref="AK32:AK34"/>
    <mergeCell ref="AL32:AL34"/>
    <mergeCell ref="AM32:AM36"/>
    <mergeCell ref="AN32:AN36"/>
    <mergeCell ref="AO32:AO36"/>
    <mergeCell ref="AP32:AP36"/>
    <mergeCell ref="AQ32:AQ36"/>
    <mergeCell ref="AO38:AO39"/>
    <mergeCell ref="AP38:AP39"/>
    <mergeCell ref="AQ38:AQ39"/>
    <mergeCell ref="AR32:AR36"/>
    <mergeCell ref="AS32:AS36"/>
    <mergeCell ref="B33:B34"/>
    <mergeCell ref="AR38:AR39"/>
    <mergeCell ref="AS38:AS39"/>
    <mergeCell ref="AH40:AH44"/>
    <mergeCell ref="AI40:AI42"/>
    <mergeCell ref="AJ40:AJ42"/>
    <mergeCell ref="AK40:AK42"/>
    <mergeCell ref="AL40:AL42"/>
    <mergeCell ref="AS40:AS44"/>
    <mergeCell ref="B41:B42"/>
    <mergeCell ref="AQ40:AQ44"/>
    <mergeCell ref="AR40:AR44"/>
    <mergeCell ref="C38:AG38"/>
    <mergeCell ref="AH38:AH39"/>
    <mergeCell ref="AI38:AJ39"/>
    <mergeCell ref="AK38:AL39"/>
    <mergeCell ref="AM38:AM39"/>
    <mergeCell ref="AN38:AN39"/>
    <mergeCell ref="C46:AG46"/>
    <mergeCell ref="AH46:AH47"/>
    <mergeCell ref="AI46:AJ47"/>
    <mergeCell ref="AK46:AL47"/>
    <mergeCell ref="AM46:AM47"/>
    <mergeCell ref="AN46:AN47"/>
    <mergeCell ref="AO46:AO47"/>
    <mergeCell ref="AP46:AP47"/>
    <mergeCell ref="AM40:AM44"/>
    <mergeCell ref="AN40:AN44"/>
    <mergeCell ref="AO40:AO44"/>
    <mergeCell ref="AP40:AP44"/>
    <mergeCell ref="AJ56:AJ58"/>
    <mergeCell ref="AQ46:AQ47"/>
    <mergeCell ref="AR46:AR47"/>
    <mergeCell ref="AS46:AS47"/>
    <mergeCell ref="AH48:AH52"/>
    <mergeCell ref="AI48:AI50"/>
    <mergeCell ref="AJ48:AJ50"/>
    <mergeCell ref="AK48:AK50"/>
    <mergeCell ref="AL48:AL50"/>
    <mergeCell ref="AM48:AM52"/>
    <mergeCell ref="AN48:AN52"/>
    <mergeCell ref="AO48:AO52"/>
    <mergeCell ref="AP48:AP52"/>
    <mergeCell ref="AQ48:AQ52"/>
    <mergeCell ref="AP62:AP63"/>
    <mergeCell ref="AO54:AO55"/>
    <mergeCell ref="AP54:AP55"/>
    <mergeCell ref="AQ54:AQ55"/>
    <mergeCell ref="AR48:AR52"/>
    <mergeCell ref="AS48:AS52"/>
    <mergeCell ref="B49:B50"/>
    <mergeCell ref="B57:B58"/>
    <mergeCell ref="AQ56:AQ60"/>
    <mergeCell ref="AR56:AR60"/>
    <mergeCell ref="C54:AG54"/>
    <mergeCell ref="AH54:AH55"/>
    <mergeCell ref="AI54:AJ55"/>
    <mergeCell ref="AK54:AL55"/>
    <mergeCell ref="AM54:AM55"/>
    <mergeCell ref="AN54:AN55"/>
    <mergeCell ref="AM56:AM60"/>
    <mergeCell ref="AN56:AN60"/>
    <mergeCell ref="AO56:AO60"/>
    <mergeCell ref="AP56:AP60"/>
    <mergeCell ref="AR54:AR55"/>
    <mergeCell ref="AS54:AS55"/>
    <mergeCell ref="AH56:AH60"/>
    <mergeCell ref="AI56:AI58"/>
    <mergeCell ref="AQ64:AQ68"/>
    <mergeCell ref="AR64:AR68"/>
    <mergeCell ref="AK56:AK58"/>
    <mergeCell ref="AL56:AL58"/>
    <mergeCell ref="AS56:AS60"/>
    <mergeCell ref="AS64:AS68"/>
    <mergeCell ref="B65:B66"/>
    <mergeCell ref="AQ62:AQ63"/>
    <mergeCell ref="AR62:AR63"/>
    <mergeCell ref="AS62:AS63"/>
    <mergeCell ref="AH64:AH68"/>
    <mergeCell ref="AI64:AI66"/>
    <mergeCell ref="AJ64:AJ66"/>
    <mergeCell ref="AK64:AK66"/>
    <mergeCell ref="AL64:AL66"/>
    <mergeCell ref="AM64:AM68"/>
    <mergeCell ref="AN64:AN68"/>
    <mergeCell ref="C62:AG62"/>
    <mergeCell ref="AH62:AH63"/>
    <mergeCell ref="AI62:AJ63"/>
    <mergeCell ref="AK62:AL63"/>
    <mergeCell ref="AM62:AM63"/>
    <mergeCell ref="AN62:AN63"/>
    <mergeCell ref="AO62:AO63"/>
    <mergeCell ref="B72:H73"/>
    <mergeCell ref="B76:H77"/>
    <mergeCell ref="Z74:AC74"/>
    <mergeCell ref="AD74:AL74"/>
    <mergeCell ref="AD71:AJ71"/>
    <mergeCell ref="AK71:AL71"/>
    <mergeCell ref="AO64:AO68"/>
    <mergeCell ref="AP64:AP68"/>
    <mergeCell ref="C79:AL80"/>
  </mergeCells>
  <phoneticPr fontId="1"/>
  <conditionalFormatting sqref="C7:AG12">
    <cfRule type="expression" dxfId="107" priority="92">
      <formula>COUNTIF(祝日,C$7)=1</formula>
    </cfRule>
    <cfRule type="expression" dxfId="106" priority="95">
      <formula>WEEKDAY(C$7)=7</formula>
    </cfRule>
    <cfRule type="expression" dxfId="105" priority="96">
      <formula>WEEKDAY(C$7)=1</formula>
    </cfRule>
  </conditionalFormatting>
  <conditionalFormatting sqref="C15:AG20">
    <cfRule type="expression" dxfId="104" priority="91">
      <formula>COUNTIF(祝日,C$15)=1</formula>
    </cfRule>
    <cfRule type="expression" dxfId="103" priority="93">
      <formula>WEEKDAY(C$15)=7</formula>
    </cfRule>
    <cfRule type="expression" dxfId="102" priority="94">
      <formula>WEEKDAY(C$15)=1</formula>
    </cfRule>
  </conditionalFormatting>
  <conditionalFormatting sqref="C23:AG28">
    <cfRule type="expression" dxfId="101" priority="88" stopIfTrue="1">
      <formula>COUNTIF(祝日,C$23)=1</formula>
    </cfRule>
    <cfRule type="expression" dxfId="100" priority="89">
      <formula>WEEKDAY(C$23)=7</formula>
    </cfRule>
    <cfRule type="expression" dxfId="99" priority="90">
      <formula>WEEKDAY(C$23)=1</formula>
    </cfRule>
  </conditionalFormatting>
  <conditionalFormatting sqref="C31:AG36">
    <cfRule type="expression" dxfId="98" priority="85" stopIfTrue="1">
      <formula>COUNTIF(祝日,C$31)=1</formula>
    </cfRule>
    <cfRule type="expression" dxfId="97" priority="86">
      <formula>WEEKDAY(C$31)=7</formula>
    </cfRule>
    <cfRule type="expression" dxfId="96" priority="87">
      <formula>WEEKDAY(C$31)=1</formula>
    </cfRule>
  </conditionalFormatting>
  <conditionalFormatting sqref="C43:C44 C39:AG42">
    <cfRule type="expression" dxfId="95" priority="82" stopIfTrue="1">
      <formula>COUNTIF(祝日,C$39)=1</formula>
    </cfRule>
    <cfRule type="expression" dxfId="94" priority="83">
      <formula>WEEKDAY(C$39)=7</formula>
    </cfRule>
    <cfRule type="expression" dxfId="93" priority="84">
      <formula>WEEKDAY(C$39)=1</formula>
    </cfRule>
  </conditionalFormatting>
  <conditionalFormatting sqref="C47:AG52">
    <cfRule type="expression" dxfId="92" priority="79" stopIfTrue="1">
      <formula>COUNTIF(祝日,C$47)=1</formula>
    </cfRule>
    <cfRule type="expression" dxfId="91" priority="80">
      <formula>WEEKDAY(C$47)=7</formula>
    </cfRule>
    <cfRule type="expression" dxfId="90" priority="81">
      <formula>WEEKDAY(C$47)=1</formula>
    </cfRule>
  </conditionalFormatting>
  <conditionalFormatting sqref="C55:AG60">
    <cfRule type="expression" dxfId="89" priority="76" stopIfTrue="1">
      <formula>COUNTIF(祝日,C$55)=1</formula>
    </cfRule>
    <cfRule type="expression" dxfId="88" priority="77">
      <formula>WEEKDAY(C$55)=7</formula>
    </cfRule>
    <cfRule type="expression" dxfId="87" priority="78">
      <formula>WEEKDAY(C$55)=1</formula>
    </cfRule>
  </conditionalFormatting>
  <conditionalFormatting sqref="C63:AG68">
    <cfRule type="expression" dxfId="86" priority="73" stopIfTrue="1">
      <formula>COUNTIF(祝日,C$63)=1</formula>
    </cfRule>
    <cfRule type="expression" dxfId="85" priority="74">
      <formula>WEEKDAY(C$63)=7</formula>
    </cfRule>
    <cfRule type="expression" dxfId="84" priority="75">
      <formula>WEEKDAY(C$63)=1</formula>
    </cfRule>
  </conditionalFormatting>
  <conditionalFormatting sqref="D43:AG44">
    <cfRule type="expression" dxfId="83" priority="1" stopIfTrue="1">
      <formula>COUNTIF(祝日,D$39)=1</formula>
    </cfRule>
    <cfRule type="expression" dxfId="82" priority="2">
      <formula>WEEKDAY(D$39)=7</formula>
    </cfRule>
    <cfRule type="expression" dxfId="81" priority="3">
      <formula>WEEKDAY(D$39)=1</formula>
    </cfRule>
  </conditionalFormatting>
  <dataValidations count="3">
    <dataValidation type="list" allowBlank="1" showInputMessage="1" showErrorMessage="1" sqref="C11:AG11 C27:AG27 C35:AG35 C43:AG43 C51:AG51 C59:AG59 C67:AG67 C19:AG19">
      <formula1>"－,○,対象外"</formula1>
    </dataValidation>
    <dataValidation type="list" allowBlank="1" showInputMessage="1" showErrorMessage="1" sqref="C12:AG12 C28:AG28 C36:AG36 C44:AG44 C52:AG52 C60:AG60 C68:AG68 C20:AG20">
      <formula1>"○"</formula1>
    </dataValidation>
    <dataValidation type="list" allowBlank="1" showInputMessage="1" showErrorMessage="1" sqref="C9:AG9 C17:AG17 C25:AG25 C33:AG33 C41:AG41 C49:AG49 C57:AG57 C65:AG65">
      <formula1>"契約日,着手日,完了日,完了日工期末,工期末,振替日,夏季休暇,年末年始休暇"</formula1>
    </dataValidation>
  </dataValidations>
  <printOptions horizontalCentered="1"/>
  <pageMargins left="0.51181102362204722" right="0.31496062992125984" top="0.31496062992125984" bottom="0.27559055118110237" header="0.31496062992125984" footer="0.11811023622047245"/>
  <pageSetup paperSize="9"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X108"/>
  <sheetViews>
    <sheetView view="pageBreakPreview" zoomScaleNormal="100" zoomScaleSheetLayoutView="100" workbookViewId="0">
      <selection activeCell="K5" sqref="K5:L5"/>
    </sheetView>
  </sheetViews>
  <sheetFormatPr defaultColWidth="9" defaultRowHeight="13.5"/>
  <cols>
    <col min="1" max="1" width="1.5" style="32" customWidth="1"/>
    <col min="2" max="2" width="5.125" style="29" customWidth="1"/>
    <col min="3" max="33" width="4.125" style="29" customWidth="1"/>
    <col min="34" max="34" width="9.125" style="32" customWidth="1"/>
    <col min="35" max="35" width="4.125" style="32" customWidth="1"/>
    <col min="36" max="36" width="5.625" style="32" customWidth="1"/>
    <col min="37" max="37" width="4.125" style="32" customWidth="1"/>
    <col min="38" max="38" width="5.625" style="32" customWidth="1"/>
    <col min="39" max="44" width="8.75" style="33" customWidth="1"/>
    <col min="47" max="47" width="9" style="32"/>
    <col min="48" max="48" width="5.25" style="32" customWidth="1"/>
    <col min="49" max="49" width="5.25" style="32" bestFit="1" customWidth="1"/>
    <col min="50" max="16384" width="9" style="32"/>
  </cols>
  <sheetData>
    <row r="1" spans="2:50" customFormat="1" ht="24">
      <c r="B1" s="28" t="s">
        <v>92</v>
      </c>
      <c r="C1" s="29"/>
      <c r="D1" s="29"/>
      <c r="E1" s="29"/>
      <c r="F1" s="29"/>
      <c r="G1" s="29"/>
      <c r="H1" s="29"/>
      <c r="I1" s="29"/>
      <c r="J1" s="29"/>
      <c r="K1" s="29"/>
      <c r="L1" s="28"/>
      <c r="M1" s="29"/>
      <c r="N1" s="29"/>
      <c r="O1" s="29"/>
      <c r="P1" s="29"/>
      <c r="Q1" s="29"/>
      <c r="R1" s="29"/>
      <c r="S1" s="29"/>
      <c r="T1" s="29"/>
      <c r="U1" s="29"/>
      <c r="V1" s="29"/>
      <c r="W1" s="29"/>
      <c r="X1" s="29"/>
      <c r="Y1" s="29"/>
      <c r="Z1" s="29"/>
      <c r="AA1" s="29"/>
      <c r="AB1" s="28"/>
      <c r="AC1" s="29"/>
      <c r="AD1" s="29"/>
      <c r="AE1" s="29"/>
      <c r="AF1" s="29"/>
      <c r="AG1" s="29"/>
      <c r="AJ1" s="82"/>
      <c r="AK1" s="84" t="s">
        <v>27</v>
      </c>
      <c r="AL1" s="84"/>
      <c r="AM1" s="30"/>
      <c r="AN1" s="30"/>
      <c r="AO1" s="30"/>
      <c r="AP1" s="30"/>
      <c r="AQ1" s="30"/>
      <c r="AR1" s="30"/>
    </row>
    <row r="2" spans="2:50" customFormat="1" ht="24" customHeight="1">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J2" s="152" t="s">
        <v>98</v>
      </c>
      <c r="AK2" s="152"/>
      <c r="AL2" s="152"/>
      <c r="AM2" s="30"/>
      <c r="AN2" s="30"/>
      <c r="AO2" s="30"/>
      <c r="AP2" s="30"/>
      <c r="AQ2" s="30"/>
      <c r="AR2" s="30"/>
    </row>
    <row r="3" spans="2:50" customFormat="1" ht="17.25">
      <c r="B3" s="146" t="s">
        <v>16</v>
      </c>
      <c r="C3" s="146"/>
      <c r="D3" s="150" t="s">
        <v>101</v>
      </c>
      <c r="E3" s="150"/>
      <c r="F3" s="150"/>
      <c r="G3" s="150"/>
      <c r="H3" s="150"/>
      <c r="I3" s="150"/>
      <c r="J3" s="150"/>
      <c r="K3" s="150"/>
      <c r="L3" s="150"/>
      <c r="M3" s="150"/>
      <c r="N3" s="150"/>
      <c r="O3" s="150"/>
      <c r="P3" s="150"/>
      <c r="Q3" s="29"/>
      <c r="R3" s="29"/>
      <c r="S3" s="29"/>
      <c r="T3" s="29"/>
      <c r="U3" s="29"/>
      <c r="V3" s="29"/>
      <c r="W3" s="29"/>
      <c r="X3" s="29"/>
      <c r="Y3" s="29"/>
      <c r="Z3" s="29"/>
      <c r="AA3" s="29"/>
      <c r="AB3" s="29"/>
      <c r="AC3" s="29"/>
      <c r="AD3" s="29"/>
      <c r="AE3" s="29"/>
      <c r="AF3" s="29"/>
      <c r="AG3" s="29"/>
      <c r="AM3" s="31"/>
      <c r="AN3" s="31"/>
      <c r="AO3" s="30"/>
      <c r="AP3" s="30"/>
      <c r="AQ3" s="30"/>
      <c r="AR3" s="30"/>
    </row>
    <row r="4" spans="2:50" customFormat="1" ht="17.25" customHeight="1">
      <c r="B4" s="146" t="s">
        <v>88</v>
      </c>
      <c r="C4" s="146"/>
      <c r="D4" s="147">
        <v>2022</v>
      </c>
      <c r="E4" s="147"/>
      <c r="F4" s="148">
        <v>7</v>
      </c>
      <c r="G4" s="148"/>
      <c r="H4" s="149">
        <v>6</v>
      </c>
      <c r="I4" s="149"/>
      <c r="J4" s="29" t="s">
        <v>44</v>
      </c>
      <c r="K4" s="147">
        <v>2023</v>
      </c>
      <c r="L4" s="147"/>
      <c r="M4" s="148">
        <v>10</v>
      </c>
      <c r="N4" s="148"/>
      <c r="O4" s="149">
        <v>5</v>
      </c>
      <c r="P4" s="149"/>
      <c r="Q4" s="29"/>
      <c r="R4" s="29"/>
      <c r="S4" s="29"/>
      <c r="T4" s="29"/>
      <c r="U4" s="29"/>
      <c r="V4" s="29"/>
      <c r="W4" s="29"/>
      <c r="X4" s="157"/>
      <c r="Y4" s="157"/>
      <c r="Z4" s="157"/>
      <c r="AA4" s="29"/>
      <c r="AB4" s="29"/>
      <c r="AC4" s="29"/>
      <c r="AD4" s="29"/>
      <c r="AE4" s="29"/>
      <c r="AF4" s="29"/>
      <c r="AG4" s="85" t="s">
        <v>93</v>
      </c>
      <c r="AH4" s="32"/>
      <c r="AI4" s="75"/>
      <c r="AJ4" s="75"/>
      <c r="AK4" s="75"/>
      <c r="AL4" s="75"/>
      <c r="AM4" s="30"/>
      <c r="AN4" s="30"/>
      <c r="AO4" s="30"/>
      <c r="AP4" s="30"/>
      <c r="AQ4" s="30"/>
      <c r="AR4" s="30"/>
    </row>
    <row r="5" spans="2:50" ht="24" customHeight="1" thickBot="1">
      <c r="B5" s="153" t="s">
        <v>100</v>
      </c>
      <c r="C5" s="153"/>
      <c r="D5" s="154">
        <f>D4</f>
        <v>2022</v>
      </c>
      <c r="E5" s="154"/>
      <c r="F5" s="155">
        <f>F4</f>
        <v>7</v>
      </c>
      <c r="G5" s="155"/>
      <c r="H5" s="156"/>
      <c r="I5" s="156"/>
      <c r="J5" s="29" t="s">
        <v>44</v>
      </c>
      <c r="K5" s="154">
        <f>YEAR(EDATE(D4&amp;"/"&amp;F4&amp;"/"&amp;H4,7))</f>
        <v>2023</v>
      </c>
      <c r="L5" s="154"/>
      <c r="M5" s="155">
        <f>MONTH(EDATE(D4&amp;"/"&amp;F4&amp;"/"&amp;H4,7))</f>
        <v>2</v>
      </c>
      <c r="N5" s="155"/>
      <c r="O5" s="156"/>
      <c r="P5" s="156"/>
      <c r="AS5" s="32"/>
      <c r="AT5" s="32"/>
    </row>
    <row r="6" spans="2:50" ht="13.5" customHeight="1">
      <c r="B6" s="34" t="s">
        <v>0</v>
      </c>
      <c r="C6" s="127">
        <f>DATE(D5,F5,1)</f>
        <v>44743</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45"/>
      <c r="AH6" s="141" t="s">
        <v>28</v>
      </c>
      <c r="AI6" s="131" t="s">
        <v>14</v>
      </c>
      <c r="AJ6" s="143"/>
      <c r="AK6" s="135" t="s">
        <v>13</v>
      </c>
      <c r="AL6" s="136"/>
      <c r="AM6" s="124" t="s">
        <v>29</v>
      </c>
      <c r="AN6" s="106" t="s">
        <v>30</v>
      </c>
      <c r="AO6" s="106" t="s">
        <v>31</v>
      </c>
      <c r="AP6" s="106" t="s">
        <v>32</v>
      </c>
      <c r="AQ6" s="106" t="s">
        <v>33</v>
      </c>
      <c r="AR6" s="106" t="s">
        <v>34</v>
      </c>
      <c r="AS6" s="106" t="s">
        <v>35</v>
      </c>
      <c r="AT6" s="32"/>
    </row>
    <row r="7" spans="2:50">
      <c r="B7" s="35" t="s">
        <v>1</v>
      </c>
      <c r="C7" s="36">
        <f>DATE(YEAR(C6),MONTH(C6),DAY(C6))</f>
        <v>44743</v>
      </c>
      <c r="D7" s="36">
        <f>IF(MONTH(DATE(YEAR(C7),MONTH(C7),DAY(C7)+1))=MONTH($C6),DATE(YEAR(C7),MONTH(C7),DAY(C7)+1),"")</f>
        <v>44744</v>
      </c>
      <c r="E7" s="36">
        <f t="shared" ref="E7:AC7" si="0">IF(MONTH(DATE(YEAR(D7),MONTH(D7),DAY(D7)+1))=MONTH($C$6),DATE(YEAR(D7),MONTH(D7),DAY(D7)+1),"")</f>
        <v>44745</v>
      </c>
      <c r="F7" s="72">
        <f t="shared" si="0"/>
        <v>44746</v>
      </c>
      <c r="G7" s="36">
        <f t="shared" si="0"/>
        <v>44747</v>
      </c>
      <c r="H7" s="36">
        <f t="shared" si="0"/>
        <v>44748</v>
      </c>
      <c r="I7" s="36">
        <f t="shared" si="0"/>
        <v>44749</v>
      </c>
      <c r="J7" s="36">
        <f t="shared" si="0"/>
        <v>44750</v>
      </c>
      <c r="K7" s="36">
        <f t="shared" si="0"/>
        <v>44751</v>
      </c>
      <c r="L7" s="36">
        <f t="shared" si="0"/>
        <v>44752</v>
      </c>
      <c r="M7" s="36">
        <f t="shared" si="0"/>
        <v>44753</v>
      </c>
      <c r="N7" s="36">
        <f t="shared" si="0"/>
        <v>44754</v>
      </c>
      <c r="O7" s="36">
        <f t="shared" si="0"/>
        <v>44755</v>
      </c>
      <c r="P7" s="36">
        <f t="shared" si="0"/>
        <v>44756</v>
      </c>
      <c r="Q7" s="36">
        <f t="shared" si="0"/>
        <v>44757</v>
      </c>
      <c r="R7" s="36">
        <f t="shared" si="0"/>
        <v>44758</v>
      </c>
      <c r="S7" s="36">
        <f t="shared" si="0"/>
        <v>44759</v>
      </c>
      <c r="T7" s="36">
        <f t="shared" si="0"/>
        <v>44760</v>
      </c>
      <c r="U7" s="36">
        <f t="shared" si="0"/>
        <v>44761</v>
      </c>
      <c r="V7" s="36">
        <f t="shared" si="0"/>
        <v>44762</v>
      </c>
      <c r="W7" s="36">
        <f t="shared" si="0"/>
        <v>44763</v>
      </c>
      <c r="X7" s="36">
        <f t="shared" si="0"/>
        <v>44764</v>
      </c>
      <c r="Y7" s="36">
        <f t="shared" si="0"/>
        <v>44765</v>
      </c>
      <c r="Z7" s="36">
        <f t="shared" si="0"/>
        <v>44766</v>
      </c>
      <c r="AA7" s="36">
        <f t="shared" si="0"/>
        <v>44767</v>
      </c>
      <c r="AB7" s="36">
        <f t="shared" si="0"/>
        <v>44768</v>
      </c>
      <c r="AC7" s="36">
        <f t="shared" si="0"/>
        <v>44769</v>
      </c>
      <c r="AD7" s="36">
        <f>IF(MONTH(DATE(YEAR(AC7),MONTH(AC7),DAY(AC7)+1))=MONTH($C$6),DATE(YEAR(AC7),MONTH(AC7),DAY(AC7)+1),"")</f>
        <v>44770</v>
      </c>
      <c r="AE7" s="36">
        <f>IF(MONTH(DATE(YEAR(AD7),MONTH(AD7),DAY(AD7)+1))=MONTH($C$6),DATE(YEAR(AD7),MONTH(AD7),DAY(AD7)+1),"")</f>
        <v>44771</v>
      </c>
      <c r="AF7" s="36">
        <f t="shared" ref="AF7:AG7" si="1">IF(MONTH(DATE(YEAR(AE7),MONTH(AE7),DAY(AE7)+1))=MONTH($C$6),DATE(YEAR(AE7),MONTH(AE7),DAY(AE7)+1),"")</f>
        <v>44772</v>
      </c>
      <c r="AG7" s="36">
        <f t="shared" si="1"/>
        <v>44773</v>
      </c>
      <c r="AH7" s="142"/>
      <c r="AI7" s="133"/>
      <c r="AJ7" s="144"/>
      <c r="AK7" s="137"/>
      <c r="AL7" s="138"/>
      <c r="AM7" s="126"/>
      <c r="AN7" s="108"/>
      <c r="AO7" s="108"/>
      <c r="AP7" s="108"/>
      <c r="AQ7" s="108"/>
      <c r="AR7" s="108"/>
      <c r="AS7" s="108"/>
      <c r="AT7" s="32"/>
    </row>
    <row r="8" spans="2:50" ht="13.5" customHeight="1">
      <c r="B8" s="35" t="s">
        <v>3</v>
      </c>
      <c r="C8" s="37" t="str">
        <f>TEXT(C7,"aaa")</f>
        <v>金</v>
      </c>
      <c r="D8" s="37" t="str">
        <f t="shared" ref="D8:AG8" si="2">TEXT(D7,"aaa")</f>
        <v>土</v>
      </c>
      <c r="E8" s="37" t="str">
        <f t="shared" si="2"/>
        <v>日</v>
      </c>
      <c r="F8" s="38" t="str">
        <f t="shared" si="2"/>
        <v>月</v>
      </c>
      <c r="G8" s="37" t="str">
        <f t="shared" si="2"/>
        <v>火</v>
      </c>
      <c r="H8" s="37" t="str">
        <f t="shared" si="2"/>
        <v>水</v>
      </c>
      <c r="I8" s="37" t="str">
        <f t="shared" si="2"/>
        <v>木</v>
      </c>
      <c r="J8" s="37" t="str">
        <f t="shared" si="2"/>
        <v>金</v>
      </c>
      <c r="K8" s="37" t="str">
        <f t="shared" si="2"/>
        <v>土</v>
      </c>
      <c r="L8" s="37" t="str">
        <f t="shared" si="2"/>
        <v>日</v>
      </c>
      <c r="M8" s="37" t="str">
        <f t="shared" si="2"/>
        <v>月</v>
      </c>
      <c r="N8" s="37" t="str">
        <f t="shared" si="2"/>
        <v>火</v>
      </c>
      <c r="O8" s="37" t="str">
        <f t="shared" si="2"/>
        <v>水</v>
      </c>
      <c r="P8" s="37" t="str">
        <f t="shared" si="2"/>
        <v>木</v>
      </c>
      <c r="Q8" s="37" t="str">
        <f t="shared" si="2"/>
        <v>金</v>
      </c>
      <c r="R8" s="37" t="str">
        <f t="shared" si="2"/>
        <v>土</v>
      </c>
      <c r="S8" s="37" t="str">
        <f t="shared" si="2"/>
        <v>日</v>
      </c>
      <c r="T8" s="37" t="str">
        <f t="shared" si="2"/>
        <v>月</v>
      </c>
      <c r="U8" s="37" t="str">
        <f t="shared" si="2"/>
        <v>火</v>
      </c>
      <c r="V8" s="37" t="str">
        <f t="shared" si="2"/>
        <v>水</v>
      </c>
      <c r="W8" s="37" t="str">
        <f t="shared" si="2"/>
        <v>木</v>
      </c>
      <c r="X8" s="37" t="str">
        <f t="shared" si="2"/>
        <v>金</v>
      </c>
      <c r="Y8" s="37" t="str">
        <f t="shared" si="2"/>
        <v>土</v>
      </c>
      <c r="Z8" s="37" t="str">
        <f t="shared" si="2"/>
        <v>日</v>
      </c>
      <c r="AA8" s="37" t="str">
        <f t="shared" si="2"/>
        <v>月</v>
      </c>
      <c r="AB8" s="37" t="str">
        <f t="shared" si="2"/>
        <v>火</v>
      </c>
      <c r="AC8" s="37" t="str">
        <f t="shared" si="2"/>
        <v>水</v>
      </c>
      <c r="AD8" s="37" t="str">
        <f t="shared" si="2"/>
        <v>木</v>
      </c>
      <c r="AE8" s="37" t="str">
        <f t="shared" si="2"/>
        <v>金</v>
      </c>
      <c r="AF8" s="37" t="str">
        <f t="shared" si="2"/>
        <v>土</v>
      </c>
      <c r="AG8" s="37" t="str">
        <f t="shared" si="2"/>
        <v>日</v>
      </c>
      <c r="AH8" s="115">
        <f>COUNTIF(C11:AG11,"－")+COUNTIF(C11:AG11,"対象外")</f>
        <v>0</v>
      </c>
      <c r="AI8" s="118" t="s">
        <v>36</v>
      </c>
      <c r="AJ8" s="121" t="s">
        <v>37</v>
      </c>
      <c r="AK8" s="139" t="s">
        <v>36</v>
      </c>
      <c r="AL8" s="140" t="s">
        <v>38</v>
      </c>
      <c r="AM8" s="124">
        <f>COUNT(C7:AG7)</f>
        <v>31</v>
      </c>
      <c r="AN8" s="106">
        <f>AM8-AH8</f>
        <v>31</v>
      </c>
      <c r="AO8" s="106">
        <f>SUM(AN$6:AN12)</f>
        <v>31</v>
      </c>
      <c r="AP8" s="106">
        <f>COUNTIF(C11:AG11,"○")</f>
        <v>0</v>
      </c>
      <c r="AQ8" s="106">
        <f>SUM(AP$6:AP12)</f>
        <v>0</v>
      </c>
      <c r="AR8" s="106">
        <f>COUNTIF(C12:AG12,"○")</f>
        <v>0</v>
      </c>
      <c r="AS8" s="106">
        <f>SUM(AR$6:AR12)</f>
        <v>0</v>
      </c>
      <c r="AT8" s="32"/>
    </row>
    <row r="9" spans="2:50" ht="35.25" customHeight="1">
      <c r="B9" s="113" t="s">
        <v>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116"/>
      <c r="AI9" s="119"/>
      <c r="AJ9" s="122"/>
      <c r="AK9" s="109"/>
      <c r="AL9" s="111"/>
      <c r="AM9" s="125"/>
      <c r="AN9" s="107"/>
      <c r="AO9" s="107"/>
      <c r="AP9" s="107"/>
      <c r="AQ9" s="107"/>
      <c r="AR9" s="107"/>
      <c r="AS9" s="107"/>
      <c r="AT9" s="32"/>
    </row>
    <row r="10" spans="2:50" s="39" customFormat="1" ht="50.25" customHeight="1">
      <c r="B10" s="114"/>
      <c r="C10" s="76" t="str">
        <f t="shared" ref="C10:AG10" si="3">IFERROR(VLOOKUP(C7,祝日,3,FALSE),"")</f>
        <v/>
      </c>
      <c r="D10" s="76" t="str">
        <f t="shared" si="3"/>
        <v/>
      </c>
      <c r="E10" s="76" t="str">
        <f t="shared" si="3"/>
        <v/>
      </c>
      <c r="F10" s="78" t="str">
        <f t="shared" si="3"/>
        <v/>
      </c>
      <c r="G10" s="76" t="str">
        <f t="shared" si="3"/>
        <v/>
      </c>
      <c r="H10" s="76" t="str">
        <f t="shared" si="3"/>
        <v/>
      </c>
      <c r="I10" s="76" t="str">
        <f t="shared" si="3"/>
        <v/>
      </c>
      <c r="J10" s="76" t="str">
        <f t="shared" si="3"/>
        <v/>
      </c>
      <c r="K10" s="76" t="str">
        <f t="shared" si="3"/>
        <v/>
      </c>
      <c r="L10" s="76" t="str">
        <f t="shared" si="3"/>
        <v/>
      </c>
      <c r="M10" s="76" t="str">
        <f t="shared" si="3"/>
        <v/>
      </c>
      <c r="N10" s="76" t="str">
        <f t="shared" si="3"/>
        <v/>
      </c>
      <c r="O10" s="76" t="str">
        <f t="shared" si="3"/>
        <v/>
      </c>
      <c r="P10" s="76" t="str">
        <f t="shared" si="3"/>
        <v/>
      </c>
      <c r="Q10" s="76" t="str">
        <f t="shared" si="3"/>
        <v/>
      </c>
      <c r="R10" s="76" t="str">
        <f t="shared" si="3"/>
        <v/>
      </c>
      <c r="S10" s="76" t="str">
        <f t="shared" si="3"/>
        <v/>
      </c>
      <c r="T10" s="76" t="str">
        <f t="shared" si="3"/>
        <v>海の日</v>
      </c>
      <c r="U10" s="76" t="str">
        <f t="shared" si="3"/>
        <v/>
      </c>
      <c r="V10" s="76" t="str">
        <f t="shared" si="3"/>
        <v/>
      </c>
      <c r="W10" s="76" t="str">
        <f t="shared" si="3"/>
        <v/>
      </c>
      <c r="X10" s="76" t="str">
        <f t="shared" si="3"/>
        <v/>
      </c>
      <c r="Y10" s="76" t="str">
        <f t="shared" si="3"/>
        <v/>
      </c>
      <c r="Z10" s="78" t="str">
        <f t="shared" si="3"/>
        <v/>
      </c>
      <c r="AA10" s="76" t="str">
        <f t="shared" si="3"/>
        <v/>
      </c>
      <c r="AB10" s="76" t="str">
        <f t="shared" si="3"/>
        <v/>
      </c>
      <c r="AC10" s="76" t="str">
        <f t="shared" si="3"/>
        <v/>
      </c>
      <c r="AD10" s="76" t="str">
        <f t="shared" si="3"/>
        <v/>
      </c>
      <c r="AE10" s="76" t="str">
        <f t="shared" si="3"/>
        <v/>
      </c>
      <c r="AF10" s="76" t="str">
        <f t="shared" si="3"/>
        <v/>
      </c>
      <c r="AG10" s="76" t="str">
        <f t="shared" si="3"/>
        <v/>
      </c>
      <c r="AH10" s="116"/>
      <c r="AI10" s="120"/>
      <c r="AJ10" s="123"/>
      <c r="AK10" s="110"/>
      <c r="AL10" s="112"/>
      <c r="AM10" s="125"/>
      <c r="AN10" s="107"/>
      <c r="AO10" s="107"/>
      <c r="AP10" s="107"/>
      <c r="AQ10" s="107"/>
      <c r="AR10" s="107"/>
      <c r="AS10" s="107"/>
      <c r="AV10" s="32"/>
      <c r="AX10" s="32"/>
    </row>
    <row r="11" spans="2:50" s="42" customFormat="1">
      <c r="B11" s="35" t="s">
        <v>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116"/>
      <c r="AI11" s="40">
        <f>AP8</f>
        <v>0</v>
      </c>
      <c r="AJ11" s="57">
        <f>IF(AN8=0,"－",AI11/AN8)</f>
        <v>0</v>
      </c>
      <c r="AK11" s="41">
        <f>AQ8</f>
        <v>0</v>
      </c>
      <c r="AL11" s="58">
        <f>IF(AO8=0,"－",AK11/AO8)</f>
        <v>0</v>
      </c>
      <c r="AM11" s="125"/>
      <c r="AN11" s="107"/>
      <c r="AO11" s="107"/>
      <c r="AP11" s="107"/>
      <c r="AQ11" s="107"/>
      <c r="AR11" s="107"/>
      <c r="AS11" s="107"/>
      <c r="AV11" s="32"/>
      <c r="AX11" s="32"/>
    </row>
    <row r="12" spans="2:50" s="42" customFormat="1" ht="14.25" thickBot="1">
      <c r="B12" s="43" t="s">
        <v>15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17"/>
      <c r="AI12" s="44">
        <f>AR8</f>
        <v>0</v>
      </c>
      <c r="AJ12" s="59">
        <f>IF(AN8=0,"－",AI12/AN8)</f>
        <v>0</v>
      </c>
      <c r="AK12" s="45">
        <f>AS8</f>
        <v>0</v>
      </c>
      <c r="AL12" s="60">
        <f>IF(AO8=0,"－",AK12/AO8)</f>
        <v>0</v>
      </c>
      <c r="AM12" s="126"/>
      <c r="AN12" s="108"/>
      <c r="AO12" s="108"/>
      <c r="AP12" s="108"/>
      <c r="AQ12" s="108"/>
      <c r="AR12" s="108"/>
      <c r="AS12" s="108"/>
      <c r="AV12" s="32"/>
      <c r="AX12" s="32"/>
    </row>
    <row r="13" spans="2:50" ht="14.25" thickBot="1">
      <c r="AS13" s="33"/>
      <c r="AT13" s="32"/>
    </row>
    <row r="14" spans="2:50" ht="13.5" customHeight="1">
      <c r="B14" s="34" t="s">
        <v>0</v>
      </c>
      <c r="C14" s="127">
        <f>DATE(YEAR(C6),MONTH(C6)+1,DAY(C6))</f>
        <v>44774</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41" t="s">
        <v>28</v>
      </c>
      <c r="AI14" s="131" t="s">
        <v>14</v>
      </c>
      <c r="AJ14" s="143"/>
      <c r="AK14" s="135" t="s">
        <v>13</v>
      </c>
      <c r="AL14" s="136"/>
      <c r="AM14" s="124" t="s">
        <v>29</v>
      </c>
      <c r="AN14" s="106" t="s">
        <v>30</v>
      </c>
      <c r="AO14" s="106" t="s">
        <v>31</v>
      </c>
      <c r="AP14" s="106" t="s">
        <v>32</v>
      </c>
      <c r="AQ14" s="106" t="s">
        <v>33</v>
      </c>
      <c r="AR14" s="106" t="s">
        <v>34</v>
      </c>
      <c r="AS14" s="106" t="s">
        <v>35</v>
      </c>
      <c r="AT14" s="32"/>
    </row>
    <row r="15" spans="2:50">
      <c r="B15" s="35" t="s">
        <v>1</v>
      </c>
      <c r="C15" s="36">
        <f>DATE(YEAR(C14),MONTH(C14),DAY(C14))</f>
        <v>44774</v>
      </c>
      <c r="D15" s="36">
        <f>IF(MONTH(DATE(YEAR(C15),MONTH(C15),DAY(C15)+1))=MONTH($C14),DATE(YEAR(C15),MONTH(C15),DAY(C15)+1),"")</f>
        <v>44775</v>
      </c>
      <c r="E15" s="36">
        <f t="shared" ref="E15:AG15" si="4">IF(MONTH(DATE(YEAR(D15),MONTH(D15),DAY(D15)+1))=MONTH($C14),DATE(YEAR(D15),MONTH(D15),DAY(D15)+1),"")</f>
        <v>44776</v>
      </c>
      <c r="F15" s="36">
        <f t="shared" si="4"/>
        <v>44777</v>
      </c>
      <c r="G15" s="36">
        <f t="shared" si="4"/>
        <v>44778</v>
      </c>
      <c r="H15" s="36">
        <f t="shared" si="4"/>
        <v>44779</v>
      </c>
      <c r="I15" s="36">
        <f t="shared" si="4"/>
        <v>44780</v>
      </c>
      <c r="J15" s="36">
        <f t="shared" si="4"/>
        <v>44781</v>
      </c>
      <c r="K15" s="36">
        <f t="shared" si="4"/>
        <v>44782</v>
      </c>
      <c r="L15" s="36">
        <f t="shared" si="4"/>
        <v>44783</v>
      </c>
      <c r="M15" s="36">
        <f t="shared" si="4"/>
        <v>44784</v>
      </c>
      <c r="N15" s="36">
        <f t="shared" si="4"/>
        <v>44785</v>
      </c>
      <c r="O15" s="36">
        <f t="shared" si="4"/>
        <v>44786</v>
      </c>
      <c r="P15" s="36">
        <f t="shared" si="4"/>
        <v>44787</v>
      </c>
      <c r="Q15" s="36">
        <f t="shared" si="4"/>
        <v>44788</v>
      </c>
      <c r="R15" s="36">
        <f t="shared" si="4"/>
        <v>44789</v>
      </c>
      <c r="S15" s="36">
        <f t="shared" si="4"/>
        <v>44790</v>
      </c>
      <c r="T15" s="36">
        <f t="shared" si="4"/>
        <v>44791</v>
      </c>
      <c r="U15" s="36">
        <f t="shared" si="4"/>
        <v>44792</v>
      </c>
      <c r="V15" s="36">
        <f t="shared" si="4"/>
        <v>44793</v>
      </c>
      <c r="W15" s="36">
        <f t="shared" si="4"/>
        <v>44794</v>
      </c>
      <c r="X15" s="36">
        <f t="shared" si="4"/>
        <v>44795</v>
      </c>
      <c r="Y15" s="36">
        <f t="shared" si="4"/>
        <v>44796</v>
      </c>
      <c r="Z15" s="36">
        <f t="shared" si="4"/>
        <v>44797</v>
      </c>
      <c r="AA15" s="36">
        <f t="shared" si="4"/>
        <v>44798</v>
      </c>
      <c r="AB15" s="36">
        <f t="shared" si="4"/>
        <v>44799</v>
      </c>
      <c r="AC15" s="36">
        <f t="shared" si="4"/>
        <v>44800</v>
      </c>
      <c r="AD15" s="36">
        <f t="shared" si="4"/>
        <v>44801</v>
      </c>
      <c r="AE15" s="36">
        <f t="shared" si="4"/>
        <v>44802</v>
      </c>
      <c r="AF15" s="36">
        <f t="shared" si="4"/>
        <v>44803</v>
      </c>
      <c r="AG15" s="36">
        <f t="shared" si="4"/>
        <v>44804</v>
      </c>
      <c r="AH15" s="142"/>
      <c r="AI15" s="133"/>
      <c r="AJ15" s="144"/>
      <c r="AK15" s="137"/>
      <c r="AL15" s="138"/>
      <c r="AM15" s="126"/>
      <c r="AN15" s="108"/>
      <c r="AO15" s="108"/>
      <c r="AP15" s="108"/>
      <c r="AQ15" s="108"/>
      <c r="AR15" s="108"/>
      <c r="AS15" s="108"/>
      <c r="AT15" s="32"/>
    </row>
    <row r="16" spans="2:50" ht="13.5" customHeight="1">
      <c r="B16" s="35" t="s">
        <v>3</v>
      </c>
      <c r="C16" s="37" t="str">
        <f t="shared" ref="C16:AG16" si="5">TEXT(C15,"aaa")</f>
        <v>月</v>
      </c>
      <c r="D16" s="37" t="str">
        <f t="shared" si="5"/>
        <v>火</v>
      </c>
      <c r="E16" s="37" t="str">
        <f t="shared" si="5"/>
        <v>水</v>
      </c>
      <c r="F16" s="37" t="str">
        <f t="shared" si="5"/>
        <v>木</v>
      </c>
      <c r="G16" s="37" t="str">
        <f t="shared" si="5"/>
        <v>金</v>
      </c>
      <c r="H16" s="37" t="str">
        <f t="shared" si="5"/>
        <v>土</v>
      </c>
      <c r="I16" s="37" t="str">
        <f t="shared" si="5"/>
        <v>日</v>
      </c>
      <c r="J16" s="37" t="str">
        <f t="shared" si="5"/>
        <v>月</v>
      </c>
      <c r="K16" s="37" t="str">
        <f t="shared" si="5"/>
        <v>火</v>
      </c>
      <c r="L16" s="37" t="str">
        <f t="shared" si="5"/>
        <v>水</v>
      </c>
      <c r="M16" s="37" t="str">
        <f t="shared" si="5"/>
        <v>木</v>
      </c>
      <c r="N16" s="37" t="str">
        <f t="shared" si="5"/>
        <v>金</v>
      </c>
      <c r="O16" s="37" t="str">
        <f t="shared" si="5"/>
        <v>土</v>
      </c>
      <c r="P16" s="37" t="str">
        <f t="shared" si="5"/>
        <v>日</v>
      </c>
      <c r="Q16" s="37" t="str">
        <f t="shared" si="5"/>
        <v>月</v>
      </c>
      <c r="R16" s="37" t="str">
        <f t="shared" si="5"/>
        <v>火</v>
      </c>
      <c r="S16" s="37" t="str">
        <f t="shared" si="5"/>
        <v>水</v>
      </c>
      <c r="T16" s="37" t="str">
        <f t="shared" si="5"/>
        <v>木</v>
      </c>
      <c r="U16" s="37" t="str">
        <f t="shared" si="5"/>
        <v>金</v>
      </c>
      <c r="V16" s="37" t="str">
        <f t="shared" si="5"/>
        <v>土</v>
      </c>
      <c r="W16" s="37" t="str">
        <f t="shared" si="5"/>
        <v>日</v>
      </c>
      <c r="X16" s="37" t="str">
        <f t="shared" si="5"/>
        <v>月</v>
      </c>
      <c r="Y16" s="37" t="str">
        <f t="shared" si="5"/>
        <v>火</v>
      </c>
      <c r="Z16" s="37" t="str">
        <f t="shared" si="5"/>
        <v>水</v>
      </c>
      <c r="AA16" s="37" t="str">
        <f t="shared" si="5"/>
        <v>木</v>
      </c>
      <c r="AB16" s="37" t="str">
        <f t="shared" si="5"/>
        <v>金</v>
      </c>
      <c r="AC16" s="37" t="str">
        <f t="shared" si="5"/>
        <v>土</v>
      </c>
      <c r="AD16" s="37" t="str">
        <f t="shared" si="5"/>
        <v>日</v>
      </c>
      <c r="AE16" s="37" t="str">
        <f t="shared" si="5"/>
        <v>月</v>
      </c>
      <c r="AF16" s="37" t="str">
        <f t="shared" si="5"/>
        <v>火</v>
      </c>
      <c r="AG16" s="37" t="str">
        <f t="shared" si="5"/>
        <v>水</v>
      </c>
      <c r="AH16" s="115">
        <f>COUNTIF(C19:AG19,"－")+COUNTIF(C19:AG19,"対象外")</f>
        <v>0</v>
      </c>
      <c r="AI16" s="118" t="s">
        <v>36</v>
      </c>
      <c r="AJ16" s="121" t="s">
        <v>37</v>
      </c>
      <c r="AK16" s="139" t="s">
        <v>36</v>
      </c>
      <c r="AL16" s="140" t="s">
        <v>38</v>
      </c>
      <c r="AM16" s="124">
        <f>COUNT(C15:AG15)</f>
        <v>31</v>
      </c>
      <c r="AN16" s="106">
        <f>AM16-AH16</f>
        <v>31</v>
      </c>
      <c r="AO16" s="106">
        <f>SUM(AN$6:AN20)</f>
        <v>62</v>
      </c>
      <c r="AP16" s="106">
        <f>COUNTIF(C19:AG19,"○")</f>
        <v>0</v>
      </c>
      <c r="AQ16" s="106">
        <f>SUM(AP$6:AP20)</f>
        <v>0</v>
      </c>
      <c r="AR16" s="106">
        <f>COUNTIF(C20:AG20,"○")</f>
        <v>0</v>
      </c>
      <c r="AS16" s="106">
        <f>SUM(AR$6:AR20)</f>
        <v>0</v>
      </c>
      <c r="AT16" s="32"/>
    </row>
    <row r="17" spans="2:50" ht="35.25" customHeight="1">
      <c r="B17" s="113" t="s">
        <v>4</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16"/>
      <c r="AI17" s="119"/>
      <c r="AJ17" s="122"/>
      <c r="AK17" s="109"/>
      <c r="AL17" s="111"/>
      <c r="AM17" s="125"/>
      <c r="AN17" s="107"/>
      <c r="AO17" s="107"/>
      <c r="AP17" s="107"/>
      <c r="AQ17" s="107"/>
      <c r="AR17" s="107"/>
      <c r="AS17" s="107"/>
      <c r="AT17" s="32"/>
    </row>
    <row r="18" spans="2:50" s="39" customFormat="1" ht="50.25" customHeight="1">
      <c r="B18" s="114"/>
      <c r="C18" s="78" t="str">
        <f t="shared" ref="C18:AG18" si="6">IFERROR(VLOOKUP(C15,祝日,3,FALSE),"")</f>
        <v/>
      </c>
      <c r="D18" s="78" t="str">
        <f t="shared" si="6"/>
        <v/>
      </c>
      <c r="E18" s="78" t="str">
        <f t="shared" si="6"/>
        <v/>
      </c>
      <c r="F18" s="78" t="str">
        <f t="shared" si="6"/>
        <v/>
      </c>
      <c r="G18" s="78" t="str">
        <f t="shared" si="6"/>
        <v/>
      </c>
      <c r="H18" s="78" t="str">
        <f t="shared" si="6"/>
        <v>平和記念日</v>
      </c>
      <c r="I18" s="78" t="str">
        <f t="shared" si="6"/>
        <v/>
      </c>
      <c r="J18" s="78" t="str">
        <f t="shared" si="6"/>
        <v/>
      </c>
      <c r="K18" s="78" t="str">
        <f t="shared" si="6"/>
        <v/>
      </c>
      <c r="L18" s="78" t="str">
        <f t="shared" si="6"/>
        <v/>
      </c>
      <c r="M18" s="78" t="str">
        <f t="shared" si="6"/>
        <v>山の日</v>
      </c>
      <c r="N18" s="78" t="str">
        <f t="shared" si="6"/>
        <v/>
      </c>
      <c r="O18" s="78" t="str">
        <f>IFERROR(VLOOKUP(O15,祝日,3,FALSE),"")</f>
        <v/>
      </c>
      <c r="P18" s="78" t="str">
        <f t="shared" si="6"/>
        <v/>
      </c>
      <c r="Q18" s="78" t="str">
        <f t="shared" si="6"/>
        <v/>
      </c>
      <c r="R18" s="78" t="str">
        <f t="shared" si="6"/>
        <v/>
      </c>
      <c r="S18" s="78" t="str">
        <f t="shared" si="6"/>
        <v/>
      </c>
      <c r="T18" s="78" t="str">
        <f t="shared" si="6"/>
        <v/>
      </c>
      <c r="U18" s="78" t="str">
        <f t="shared" si="6"/>
        <v/>
      </c>
      <c r="V18" s="78" t="str">
        <f t="shared" si="6"/>
        <v/>
      </c>
      <c r="W18" s="78" t="str">
        <f t="shared" si="6"/>
        <v/>
      </c>
      <c r="X18" s="78" t="str">
        <f t="shared" si="6"/>
        <v/>
      </c>
      <c r="Y18" s="78" t="str">
        <f t="shared" si="6"/>
        <v/>
      </c>
      <c r="Z18" s="78" t="str">
        <f t="shared" si="6"/>
        <v/>
      </c>
      <c r="AA18" s="78" t="str">
        <f t="shared" si="6"/>
        <v/>
      </c>
      <c r="AB18" s="78" t="str">
        <f t="shared" si="6"/>
        <v/>
      </c>
      <c r="AC18" s="78" t="str">
        <f t="shared" si="6"/>
        <v/>
      </c>
      <c r="AD18" s="78" t="str">
        <f t="shared" si="6"/>
        <v/>
      </c>
      <c r="AE18" s="78" t="str">
        <f t="shared" si="6"/>
        <v/>
      </c>
      <c r="AF18" s="78" t="str">
        <f t="shared" si="6"/>
        <v/>
      </c>
      <c r="AG18" s="78" t="str">
        <f t="shared" si="6"/>
        <v/>
      </c>
      <c r="AH18" s="116"/>
      <c r="AI18" s="120"/>
      <c r="AJ18" s="123"/>
      <c r="AK18" s="110"/>
      <c r="AL18" s="112"/>
      <c r="AM18" s="125"/>
      <c r="AN18" s="107"/>
      <c r="AO18" s="107"/>
      <c r="AP18" s="107"/>
      <c r="AQ18" s="107"/>
      <c r="AR18" s="107"/>
      <c r="AS18" s="107"/>
      <c r="AV18" s="32"/>
      <c r="AX18" s="32"/>
    </row>
    <row r="19" spans="2:50" s="42" customFormat="1">
      <c r="B19" s="35" t="s">
        <v>2</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16"/>
      <c r="AI19" s="40">
        <f>AP16</f>
        <v>0</v>
      </c>
      <c r="AJ19" s="57">
        <f>IF(AN16=0,"－",AI19/AN16)</f>
        <v>0</v>
      </c>
      <c r="AK19" s="41">
        <f>AQ16</f>
        <v>0</v>
      </c>
      <c r="AL19" s="58">
        <f>IF(AO16=0,"－",AK19/AO16)</f>
        <v>0</v>
      </c>
      <c r="AM19" s="125"/>
      <c r="AN19" s="107"/>
      <c r="AO19" s="107"/>
      <c r="AP19" s="107"/>
      <c r="AQ19" s="107"/>
      <c r="AR19" s="107"/>
      <c r="AS19" s="107"/>
      <c r="AV19" s="32"/>
      <c r="AX19" s="32"/>
    </row>
    <row r="20" spans="2:50" s="42" customFormat="1" ht="14.25" thickBot="1">
      <c r="B20" s="43" t="s">
        <v>15</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117"/>
      <c r="AI20" s="44">
        <f>AR16</f>
        <v>0</v>
      </c>
      <c r="AJ20" s="59">
        <f>IF(AN16=0,"－",AI20/AN16)</f>
        <v>0</v>
      </c>
      <c r="AK20" s="45">
        <f>AS16</f>
        <v>0</v>
      </c>
      <c r="AL20" s="60">
        <f>IF(AO16=0,"－",AK20/AO16)</f>
        <v>0</v>
      </c>
      <c r="AM20" s="126"/>
      <c r="AN20" s="108"/>
      <c r="AO20" s="108"/>
      <c r="AP20" s="108"/>
      <c r="AQ20" s="108"/>
      <c r="AR20" s="108"/>
      <c r="AS20" s="108"/>
      <c r="AV20" s="32"/>
      <c r="AX20" s="32"/>
    </row>
    <row r="21" spans="2:50" ht="14.25" thickBot="1">
      <c r="AS21" s="33"/>
      <c r="AT21" s="32"/>
    </row>
    <row r="22" spans="2:50" ht="13.5" customHeight="1">
      <c r="B22" s="34" t="s">
        <v>0</v>
      </c>
      <c r="C22" s="127">
        <f>DATE(YEAR(C14),MONTH(C14)+1,DAY(C14))</f>
        <v>44805</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9" t="s">
        <v>28</v>
      </c>
      <c r="AI22" s="131" t="s">
        <v>14</v>
      </c>
      <c r="AJ22" s="132"/>
      <c r="AK22" s="135" t="s">
        <v>13</v>
      </c>
      <c r="AL22" s="136"/>
      <c r="AM22" s="124" t="s">
        <v>29</v>
      </c>
      <c r="AN22" s="106" t="s">
        <v>30</v>
      </c>
      <c r="AO22" s="106" t="s">
        <v>31</v>
      </c>
      <c r="AP22" s="106" t="s">
        <v>32</v>
      </c>
      <c r="AQ22" s="106" t="s">
        <v>33</v>
      </c>
      <c r="AR22" s="106" t="s">
        <v>34</v>
      </c>
      <c r="AS22" s="106" t="s">
        <v>35</v>
      </c>
      <c r="AT22" s="32"/>
    </row>
    <row r="23" spans="2:50">
      <c r="B23" s="35" t="s">
        <v>1</v>
      </c>
      <c r="C23" s="36">
        <f>DATE(YEAR(C22),MONTH(C22),DAY(C22))</f>
        <v>44805</v>
      </c>
      <c r="D23" s="36">
        <f>IF(MONTH(DATE(YEAR(C23),MONTH(C23),DAY(C23)+1))=MONTH($C22),DATE(YEAR(C23),MONTH(C23),DAY(C23)+1),"")</f>
        <v>44806</v>
      </c>
      <c r="E23" s="36">
        <f t="shared" ref="E23:AG23" si="7">IF(MONTH(DATE(YEAR(D23),MONTH(D23),DAY(D23)+1))=MONTH($C22),DATE(YEAR(D23),MONTH(D23),DAY(D23)+1),"")</f>
        <v>44807</v>
      </c>
      <c r="F23" s="46">
        <f t="shared" si="7"/>
        <v>44808</v>
      </c>
      <c r="G23" s="36">
        <f t="shared" si="7"/>
        <v>44809</v>
      </c>
      <c r="H23" s="36">
        <f t="shared" si="7"/>
        <v>44810</v>
      </c>
      <c r="I23" s="36">
        <f t="shared" si="7"/>
        <v>44811</v>
      </c>
      <c r="J23" s="36">
        <f t="shared" si="7"/>
        <v>44812</v>
      </c>
      <c r="K23" s="36">
        <f t="shared" si="7"/>
        <v>44813</v>
      </c>
      <c r="L23" s="36">
        <f t="shared" si="7"/>
        <v>44814</v>
      </c>
      <c r="M23" s="36">
        <f t="shared" si="7"/>
        <v>44815</v>
      </c>
      <c r="N23" s="36">
        <f t="shared" si="7"/>
        <v>44816</v>
      </c>
      <c r="O23" s="36">
        <f t="shared" si="7"/>
        <v>44817</v>
      </c>
      <c r="P23" s="36">
        <f t="shared" si="7"/>
        <v>44818</v>
      </c>
      <c r="Q23" s="36">
        <f t="shared" si="7"/>
        <v>44819</v>
      </c>
      <c r="R23" s="36">
        <f t="shared" si="7"/>
        <v>44820</v>
      </c>
      <c r="S23" s="36">
        <f t="shared" si="7"/>
        <v>44821</v>
      </c>
      <c r="T23" s="36">
        <f t="shared" si="7"/>
        <v>44822</v>
      </c>
      <c r="U23" s="36">
        <f t="shared" si="7"/>
        <v>44823</v>
      </c>
      <c r="V23" s="36">
        <f t="shared" si="7"/>
        <v>44824</v>
      </c>
      <c r="W23" s="36">
        <f t="shared" si="7"/>
        <v>44825</v>
      </c>
      <c r="X23" s="36">
        <f t="shared" si="7"/>
        <v>44826</v>
      </c>
      <c r="Y23" s="36">
        <f t="shared" si="7"/>
        <v>44827</v>
      </c>
      <c r="Z23" s="36">
        <f t="shared" si="7"/>
        <v>44828</v>
      </c>
      <c r="AA23" s="36">
        <f t="shared" si="7"/>
        <v>44829</v>
      </c>
      <c r="AB23" s="36">
        <f t="shared" si="7"/>
        <v>44830</v>
      </c>
      <c r="AC23" s="36">
        <f t="shared" si="7"/>
        <v>44831</v>
      </c>
      <c r="AD23" s="36">
        <f t="shared" si="7"/>
        <v>44832</v>
      </c>
      <c r="AE23" s="36">
        <f t="shared" si="7"/>
        <v>44833</v>
      </c>
      <c r="AF23" s="36">
        <f t="shared" si="7"/>
        <v>44834</v>
      </c>
      <c r="AG23" s="36" t="str">
        <f t="shared" si="7"/>
        <v/>
      </c>
      <c r="AH23" s="130"/>
      <c r="AI23" s="133"/>
      <c r="AJ23" s="134"/>
      <c r="AK23" s="137"/>
      <c r="AL23" s="138"/>
      <c r="AM23" s="126"/>
      <c r="AN23" s="108"/>
      <c r="AO23" s="108"/>
      <c r="AP23" s="108"/>
      <c r="AQ23" s="108"/>
      <c r="AR23" s="108"/>
      <c r="AS23" s="108"/>
      <c r="AT23" s="32"/>
    </row>
    <row r="24" spans="2:50">
      <c r="B24" s="35" t="s">
        <v>3</v>
      </c>
      <c r="C24" s="37" t="str">
        <f t="shared" ref="C24:AG24" si="8">TEXT(C23,"aaa")</f>
        <v>木</v>
      </c>
      <c r="D24" s="37" t="str">
        <f t="shared" si="8"/>
        <v>金</v>
      </c>
      <c r="E24" s="37" t="str">
        <f t="shared" si="8"/>
        <v>土</v>
      </c>
      <c r="F24" s="47" t="str">
        <f t="shared" si="8"/>
        <v>日</v>
      </c>
      <c r="G24" s="37" t="str">
        <f t="shared" si="8"/>
        <v>月</v>
      </c>
      <c r="H24" s="37" t="str">
        <f t="shared" si="8"/>
        <v>火</v>
      </c>
      <c r="I24" s="37" t="str">
        <f t="shared" si="8"/>
        <v>水</v>
      </c>
      <c r="J24" s="37" t="str">
        <f t="shared" si="8"/>
        <v>木</v>
      </c>
      <c r="K24" s="37" t="str">
        <f t="shared" si="8"/>
        <v>金</v>
      </c>
      <c r="L24" s="37" t="str">
        <f t="shared" si="8"/>
        <v>土</v>
      </c>
      <c r="M24" s="37" t="str">
        <f t="shared" si="8"/>
        <v>日</v>
      </c>
      <c r="N24" s="37" t="str">
        <f t="shared" si="8"/>
        <v>月</v>
      </c>
      <c r="O24" s="37" t="str">
        <f t="shared" si="8"/>
        <v>火</v>
      </c>
      <c r="P24" s="37" t="str">
        <f t="shared" si="8"/>
        <v>水</v>
      </c>
      <c r="Q24" s="37" t="str">
        <f t="shared" si="8"/>
        <v>木</v>
      </c>
      <c r="R24" s="37" t="str">
        <f t="shared" si="8"/>
        <v>金</v>
      </c>
      <c r="S24" s="37" t="str">
        <f t="shared" si="8"/>
        <v>土</v>
      </c>
      <c r="T24" s="37" t="str">
        <f t="shared" si="8"/>
        <v>日</v>
      </c>
      <c r="U24" s="37" t="str">
        <f t="shared" si="8"/>
        <v>月</v>
      </c>
      <c r="V24" s="37" t="str">
        <f t="shared" si="8"/>
        <v>火</v>
      </c>
      <c r="W24" s="37" t="str">
        <f t="shared" si="8"/>
        <v>水</v>
      </c>
      <c r="X24" s="37" t="str">
        <f t="shared" si="8"/>
        <v>木</v>
      </c>
      <c r="Y24" s="37" t="str">
        <f t="shared" si="8"/>
        <v>金</v>
      </c>
      <c r="Z24" s="37" t="str">
        <f t="shared" si="8"/>
        <v>土</v>
      </c>
      <c r="AA24" s="37" t="str">
        <f t="shared" si="8"/>
        <v>日</v>
      </c>
      <c r="AB24" s="37" t="str">
        <f t="shared" si="8"/>
        <v>月</v>
      </c>
      <c r="AC24" s="37" t="str">
        <f t="shared" si="8"/>
        <v>火</v>
      </c>
      <c r="AD24" s="37" t="str">
        <f t="shared" si="8"/>
        <v>水</v>
      </c>
      <c r="AE24" s="37" t="str">
        <f t="shared" si="8"/>
        <v>木</v>
      </c>
      <c r="AF24" s="37" t="str">
        <f t="shared" si="8"/>
        <v>金</v>
      </c>
      <c r="AG24" s="37" t="str">
        <f t="shared" si="8"/>
        <v/>
      </c>
      <c r="AH24" s="115">
        <f>COUNTIF(C27:AG27,"－")+COUNTIF(C27:AG27,"対象外")</f>
        <v>0</v>
      </c>
      <c r="AI24" s="118" t="s">
        <v>36</v>
      </c>
      <c r="AJ24" s="121" t="s">
        <v>37</v>
      </c>
      <c r="AK24" s="109" t="s">
        <v>36</v>
      </c>
      <c r="AL24" s="111" t="s">
        <v>38</v>
      </c>
      <c r="AM24" s="124">
        <f t="shared" ref="AM24" si="9">COUNT(C23:AG23)</f>
        <v>30</v>
      </c>
      <c r="AN24" s="106">
        <f t="shared" ref="AN24" si="10">AM24-AH24</f>
        <v>30</v>
      </c>
      <c r="AO24" s="106">
        <f>SUM(AN$6:AN28)</f>
        <v>92</v>
      </c>
      <c r="AP24" s="106">
        <f>COUNTIF(C27:AG27,"○")</f>
        <v>0</v>
      </c>
      <c r="AQ24" s="106">
        <f>SUM(AP$6:AP28)</f>
        <v>0</v>
      </c>
      <c r="AR24" s="106">
        <f>COUNTIF(C28:AG28,"○")</f>
        <v>0</v>
      </c>
      <c r="AS24" s="106">
        <f>SUM(AR$6:AR28)</f>
        <v>0</v>
      </c>
      <c r="AT24" s="32"/>
    </row>
    <row r="25" spans="2:50" ht="35.25" customHeight="1">
      <c r="B25" s="113" t="s">
        <v>4</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116"/>
      <c r="AI25" s="119"/>
      <c r="AJ25" s="122"/>
      <c r="AK25" s="109"/>
      <c r="AL25" s="111"/>
      <c r="AM25" s="125"/>
      <c r="AN25" s="107"/>
      <c r="AO25" s="107"/>
      <c r="AP25" s="107"/>
      <c r="AQ25" s="107"/>
      <c r="AR25" s="107"/>
      <c r="AS25" s="107"/>
      <c r="AT25" s="32"/>
    </row>
    <row r="26" spans="2:50" s="39" customFormat="1" ht="50.25" customHeight="1">
      <c r="B26" s="114"/>
      <c r="C26" s="76" t="str">
        <f t="shared" ref="C26:AG26" si="11">IFERROR(VLOOKUP(C23,祝日,3,FALSE),"")</f>
        <v/>
      </c>
      <c r="D26" s="76" t="str">
        <f t="shared" si="11"/>
        <v/>
      </c>
      <c r="E26" s="76" t="str">
        <f t="shared" si="11"/>
        <v/>
      </c>
      <c r="F26" s="77" t="str">
        <f t="shared" si="11"/>
        <v/>
      </c>
      <c r="G26" s="76" t="str">
        <f t="shared" si="11"/>
        <v/>
      </c>
      <c r="H26" s="76" t="str">
        <f t="shared" si="11"/>
        <v/>
      </c>
      <c r="I26" s="76" t="str">
        <f t="shared" si="11"/>
        <v/>
      </c>
      <c r="J26" s="76" t="str">
        <f t="shared" si="11"/>
        <v/>
      </c>
      <c r="K26" s="76" t="str">
        <f t="shared" si="11"/>
        <v/>
      </c>
      <c r="L26" s="76" t="str">
        <f t="shared" si="11"/>
        <v/>
      </c>
      <c r="M26" s="76" t="str">
        <f t="shared" si="11"/>
        <v/>
      </c>
      <c r="N26" s="76" t="str">
        <f t="shared" si="11"/>
        <v/>
      </c>
      <c r="O26" s="76" t="str">
        <f t="shared" si="11"/>
        <v/>
      </c>
      <c r="P26" s="76" t="str">
        <f t="shared" si="11"/>
        <v/>
      </c>
      <c r="Q26" s="76" t="str">
        <f t="shared" si="11"/>
        <v/>
      </c>
      <c r="R26" s="78" t="str">
        <f t="shared" si="11"/>
        <v/>
      </c>
      <c r="S26" s="76" t="str">
        <f t="shared" si="11"/>
        <v/>
      </c>
      <c r="T26" s="76" t="str">
        <f t="shared" si="11"/>
        <v/>
      </c>
      <c r="U26" s="76" t="str">
        <f t="shared" si="11"/>
        <v>敬老の日</v>
      </c>
      <c r="V26" s="76" t="str">
        <f t="shared" si="11"/>
        <v/>
      </c>
      <c r="W26" s="76" t="str">
        <f t="shared" si="11"/>
        <v/>
      </c>
      <c r="X26" s="76" t="str">
        <f t="shared" si="11"/>
        <v/>
      </c>
      <c r="Y26" s="76" t="str">
        <f t="shared" si="11"/>
        <v>秋分の日</v>
      </c>
      <c r="Z26" s="76" t="str">
        <f t="shared" si="11"/>
        <v/>
      </c>
      <c r="AA26" s="76" t="str">
        <f t="shared" si="11"/>
        <v/>
      </c>
      <c r="AB26" s="76" t="str">
        <f t="shared" si="11"/>
        <v/>
      </c>
      <c r="AC26" s="76" t="str">
        <f t="shared" si="11"/>
        <v/>
      </c>
      <c r="AD26" s="76" t="str">
        <f t="shared" si="11"/>
        <v/>
      </c>
      <c r="AE26" s="76" t="str">
        <f t="shared" si="11"/>
        <v/>
      </c>
      <c r="AF26" s="76" t="str">
        <f t="shared" si="11"/>
        <v/>
      </c>
      <c r="AG26" s="76" t="str">
        <f t="shared" si="11"/>
        <v/>
      </c>
      <c r="AH26" s="116"/>
      <c r="AI26" s="120"/>
      <c r="AJ26" s="123"/>
      <c r="AK26" s="110"/>
      <c r="AL26" s="112"/>
      <c r="AM26" s="125"/>
      <c r="AN26" s="107"/>
      <c r="AO26" s="107"/>
      <c r="AP26" s="107"/>
      <c r="AQ26" s="107"/>
      <c r="AR26" s="107"/>
      <c r="AS26" s="107"/>
    </row>
    <row r="27" spans="2:50" s="42" customFormat="1">
      <c r="B27" s="35" t="s">
        <v>2</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116"/>
      <c r="AI27" s="40">
        <f>AP24</f>
        <v>0</v>
      </c>
      <c r="AJ27" s="57">
        <f>IF(AN24=0,"－",AI27/AN24)</f>
        <v>0</v>
      </c>
      <c r="AK27" s="41">
        <f>AQ24</f>
        <v>0</v>
      </c>
      <c r="AL27" s="58">
        <f>IF(AO24=0,"－",AK27/AO24)</f>
        <v>0</v>
      </c>
      <c r="AM27" s="125"/>
      <c r="AN27" s="107"/>
      <c r="AO27" s="107"/>
      <c r="AP27" s="107"/>
      <c r="AQ27" s="107"/>
      <c r="AR27" s="107"/>
      <c r="AS27" s="107"/>
    </row>
    <row r="28" spans="2:50" s="42" customFormat="1" ht="14.25" thickBot="1">
      <c r="B28" s="43" t="s">
        <v>15</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117"/>
      <c r="AI28" s="44">
        <f>AR24</f>
        <v>0</v>
      </c>
      <c r="AJ28" s="59">
        <f>IF(AN24=0,"－",AI28/AN24)</f>
        <v>0</v>
      </c>
      <c r="AK28" s="45">
        <f>AS24</f>
        <v>0</v>
      </c>
      <c r="AL28" s="60">
        <f>IF(AO24=0,"－",AK28/AO24)</f>
        <v>0</v>
      </c>
      <c r="AM28" s="126"/>
      <c r="AN28" s="108"/>
      <c r="AO28" s="108"/>
      <c r="AP28" s="108"/>
      <c r="AQ28" s="108"/>
      <c r="AR28" s="108"/>
      <c r="AS28" s="108"/>
    </row>
    <row r="29" spans="2:50" ht="14.25" thickBot="1">
      <c r="AS29" s="33"/>
      <c r="AT29" s="32"/>
    </row>
    <row r="30" spans="2:50" ht="13.5" customHeight="1">
      <c r="B30" s="34" t="s">
        <v>0</v>
      </c>
      <c r="C30" s="127">
        <f>DATE(YEAR(C22),MONTH(C22)+1,DAY(C22))</f>
        <v>44835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9" t="s">
        <v>28</v>
      </c>
      <c r="AI30" s="131" t="s">
        <v>14</v>
      </c>
      <c r="AJ30" s="132"/>
      <c r="AK30" s="135" t="s">
        <v>13</v>
      </c>
      <c r="AL30" s="136"/>
      <c r="AM30" s="124" t="s">
        <v>29</v>
      </c>
      <c r="AN30" s="106" t="s">
        <v>30</v>
      </c>
      <c r="AO30" s="106" t="s">
        <v>31</v>
      </c>
      <c r="AP30" s="106" t="s">
        <v>32</v>
      </c>
      <c r="AQ30" s="106" t="s">
        <v>33</v>
      </c>
      <c r="AR30" s="106" t="s">
        <v>34</v>
      </c>
      <c r="AS30" s="106" t="s">
        <v>35</v>
      </c>
      <c r="AT30" s="32"/>
    </row>
    <row r="31" spans="2:50">
      <c r="B31" s="35" t="s">
        <v>1</v>
      </c>
      <c r="C31" s="36">
        <f>DATE(YEAR(C30),MONTH(C30),DAY(C30))</f>
        <v>44835</v>
      </c>
      <c r="D31" s="36">
        <f>IF(MONTH(DATE(YEAR(C31),MONTH(C31),DAY(C31)+1))=MONTH($C30),DATE(YEAR(C31),MONTH(C31),DAY(C31)+1),"")</f>
        <v>44836</v>
      </c>
      <c r="E31" s="36">
        <f t="shared" ref="E31:AG31" si="12">IF(MONTH(DATE(YEAR(D31),MONTH(D31),DAY(D31)+1))=MONTH($C30),DATE(YEAR(D31),MONTH(D31),DAY(D31)+1),"")</f>
        <v>44837</v>
      </c>
      <c r="F31" s="46">
        <f t="shared" si="12"/>
        <v>44838</v>
      </c>
      <c r="G31" s="36">
        <f t="shared" si="12"/>
        <v>44839</v>
      </c>
      <c r="H31" s="36">
        <f t="shared" si="12"/>
        <v>44840</v>
      </c>
      <c r="I31" s="36">
        <f t="shared" si="12"/>
        <v>44841</v>
      </c>
      <c r="J31" s="36">
        <f t="shared" si="12"/>
        <v>44842</v>
      </c>
      <c r="K31" s="36">
        <f t="shared" si="12"/>
        <v>44843</v>
      </c>
      <c r="L31" s="36">
        <f t="shared" si="12"/>
        <v>44844</v>
      </c>
      <c r="M31" s="36">
        <f t="shared" si="12"/>
        <v>44845</v>
      </c>
      <c r="N31" s="36">
        <f t="shared" si="12"/>
        <v>44846</v>
      </c>
      <c r="O31" s="36">
        <f t="shared" si="12"/>
        <v>44847</v>
      </c>
      <c r="P31" s="36">
        <f t="shared" si="12"/>
        <v>44848</v>
      </c>
      <c r="Q31" s="36">
        <f t="shared" si="12"/>
        <v>44849</v>
      </c>
      <c r="R31" s="36">
        <f t="shared" si="12"/>
        <v>44850</v>
      </c>
      <c r="S31" s="36">
        <f t="shared" si="12"/>
        <v>44851</v>
      </c>
      <c r="T31" s="36">
        <f t="shared" si="12"/>
        <v>44852</v>
      </c>
      <c r="U31" s="36">
        <f t="shared" si="12"/>
        <v>44853</v>
      </c>
      <c r="V31" s="36">
        <f t="shared" si="12"/>
        <v>44854</v>
      </c>
      <c r="W31" s="36">
        <f t="shared" si="12"/>
        <v>44855</v>
      </c>
      <c r="X31" s="36">
        <f t="shared" si="12"/>
        <v>44856</v>
      </c>
      <c r="Y31" s="36">
        <f t="shared" si="12"/>
        <v>44857</v>
      </c>
      <c r="Z31" s="36">
        <f t="shared" si="12"/>
        <v>44858</v>
      </c>
      <c r="AA31" s="36">
        <f t="shared" si="12"/>
        <v>44859</v>
      </c>
      <c r="AB31" s="36">
        <f t="shared" si="12"/>
        <v>44860</v>
      </c>
      <c r="AC31" s="36">
        <f t="shared" si="12"/>
        <v>44861</v>
      </c>
      <c r="AD31" s="36">
        <f t="shared" si="12"/>
        <v>44862</v>
      </c>
      <c r="AE31" s="36">
        <f t="shared" si="12"/>
        <v>44863</v>
      </c>
      <c r="AF31" s="36">
        <f t="shared" si="12"/>
        <v>44864</v>
      </c>
      <c r="AG31" s="36">
        <f t="shared" si="12"/>
        <v>44865</v>
      </c>
      <c r="AH31" s="130"/>
      <c r="AI31" s="133"/>
      <c r="AJ31" s="134"/>
      <c r="AK31" s="137"/>
      <c r="AL31" s="138"/>
      <c r="AM31" s="126"/>
      <c r="AN31" s="108"/>
      <c r="AO31" s="108"/>
      <c r="AP31" s="108"/>
      <c r="AQ31" s="108"/>
      <c r="AR31" s="108"/>
      <c r="AS31" s="108"/>
      <c r="AT31" s="32"/>
    </row>
    <row r="32" spans="2:50">
      <c r="B32" s="35" t="s">
        <v>3</v>
      </c>
      <c r="C32" s="37" t="str">
        <f t="shared" ref="C32:AG32" si="13">TEXT(C31,"aaa")</f>
        <v>土</v>
      </c>
      <c r="D32" s="37" t="str">
        <f t="shared" si="13"/>
        <v>日</v>
      </c>
      <c r="E32" s="37" t="str">
        <f t="shared" si="13"/>
        <v>月</v>
      </c>
      <c r="F32" s="47" t="str">
        <f t="shared" si="13"/>
        <v>火</v>
      </c>
      <c r="G32" s="37" t="str">
        <f t="shared" si="13"/>
        <v>水</v>
      </c>
      <c r="H32" s="37" t="str">
        <f t="shared" si="13"/>
        <v>木</v>
      </c>
      <c r="I32" s="37" t="str">
        <f t="shared" si="13"/>
        <v>金</v>
      </c>
      <c r="J32" s="37" t="str">
        <f t="shared" si="13"/>
        <v>土</v>
      </c>
      <c r="K32" s="37" t="str">
        <f t="shared" si="13"/>
        <v>日</v>
      </c>
      <c r="L32" s="37" t="str">
        <f t="shared" si="13"/>
        <v>月</v>
      </c>
      <c r="M32" s="37" t="str">
        <f t="shared" si="13"/>
        <v>火</v>
      </c>
      <c r="N32" s="37" t="str">
        <f t="shared" si="13"/>
        <v>水</v>
      </c>
      <c r="O32" s="37" t="str">
        <f t="shared" si="13"/>
        <v>木</v>
      </c>
      <c r="P32" s="37" t="str">
        <f t="shared" si="13"/>
        <v>金</v>
      </c>
      <c r="Q32" s="37" t="str">
        <f t="shared" si="13"/>
        <v>土</v>
      </c>
      <c r="R32" s="37" t="str">
        <f t="shared" si="13"/>
        <v>日</v>
      </c>
      <c r="S32" s="37" t="str">
        <f t="shared" si="13"/>
        <v>月</v>
      </c>
      <c r="T32" s="37" t="str">
        <f t="shared" si="13"/>
        <v>火</v>
      </c>
      <c r="U32" s="37" t="str">
        <f t="shared" si="13"/>
        <v>水</v>
      </c>
      <c r="V32" s="37" t="str">
        <f t="shared" si="13"/>
        <v>木</v>
      </c>
      <c r="W32" s="37" t="str">
        <f t="shared" si="13"/>
        <v>金</v>
      </c>
      <c r="X32" s="37" t="str">
        <f t="shared" si="13"/>
        <v>土</v>
      </c>
      <c r="Y32" s="37" t="str">
        <f t="shared" si="13"/>
        <v>日</v>
      </c>
      <c r="Z32" s="37" t="str">
        <f t="shared" si="13"/>
        <v>月</v>
      </c>
      <c r="AA32" s="37" t="str">
        <f t="shared" si="13"/>
        <v>火</v>
      </c>
      <c r="AB32" s="37" t="str">
        <f t="shared" si="13"/>
        <v>水</v>
      </c>
      <c r="AC32" s="37" t="str">
        <f t="shared" si="13"/>
        <v>木</v>
      </c>
      <c r="AD32" s="37" t="str">
        <f t="shared" si="13"/>
        <v>金</v>
      </c>
      <c r="AE32" s="37" t="str">
        <f t="shared" si="13"/>
        <v>土</v>
      </c>
      <c r="AF32" s="37" t="str">
        <f t="shared" si="13"/>
        <v>日</v>
      </c>
      <c r="AG32" s="37" t="str">
        <f t="shared" si="13"/>
        <v>月</v>
      </c>
      <c r="AH32" s="115">
        <f>COUNTIF(C35:AG35,"－")+COUNTIF(C35:AG35,"対象外")</f>
        <v>0</v>
      </c>
      <c r="AI32" s="118" t="s">
        <v>36</v>
      </c>
      <c r="AJ32" s="121" t="s">
        <v>37</v>
      </c>
      <c r="AK32" s="109" t="s">
        <v>36</v>
      </c>
      <c r="AL32" s="111" t="s">
        <v>38</v>
      </c>
      <c r="AM32" s="124">
        <f t="shared" ref="AM32" si="14">COUNT(C31:AG31)</f>
        <v>31</v>
      </c>
      <c r="AN32" s="106">
        <f t="shared" ref="AN32" si="15">AM32-AH32</f>
        <v>31</v>
      </c>
      <c r="AO32" s="106">
        <f>SUM(AN$6:AN36)</f>
        <v>123</v>
      </c>
      <c r="AP32" s="106">
        <f>COUNTIF(C35:AG35,"○")</f>
        <v>0</v>
      </c>
      <c r="AQ32" s="106">
        <f>SUM(AP$6:AP36)</f>
        <v>0</v>
      </c>
      <c r="AR32" s="106">
        <f>COUNTIF(C36:AG36,"○")</f>
        <v>0</v>
      </c>
      <c r="AS32" s="106">
        <f>SUM(AR$6:AR36)</f>
        <v>0</v>
      </c>
      <c r="AT32" s="32"/>
    </row>
    <row r="33" spans="2:46" ht="35.25" customHeight="1">
      <c r="B33" s="113" t="s">
        <v>4</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116"/>
      <c r="AI33" s="119"/>
      <c r="AJ33" s="122"/>
      <c r="AK33" s="109"/>
      <c r="AL33" s="111"/>
      <c r="AM33" s="125"/>
      <c r="AN33" s="107"/>
      <c r="AO33" s="107"/>
      <c r="AP33" s="107"/>
      <c r="AQ33" s="107"/>
      <c r="AR33" s="107"/>
      <c r="AS33" s="107"/>
      <c r="AT33" s="32"/>
    </row>
    <row r="34" spans="2:46" s="39" customFormat="1" ht="50.25" customHeight="1">
      <c r="B34" s="114"/>
      <c r="C34" s="76" t="str">
        <f t="shared" ref="C34:AG34" si="16">IFERROR(VLOOKUP(C31,祝日,3,FALSE),"")</f>
        <v/>
      </c>
      <c r="D34" s="76" t="str">
        <f t="shared" si="16"/>
        <v/>
      </c>
      <c r="E34" s="76" t="str">
        <f t="shared" si="16"/>
        <v/>
      </c>
      <c r="F34" s="77" t="str">
        <f t="shared" si="16"/>
        <v/>
      </c>
      <c r="G34" s="76" t="str">
        <f t="shared" si="16"/>
        <v/>
      </c>
      <c r="H34" s="76" t="str">
        <f t="shared" si="16"/>
        <v/>
      </c>
      <c r="I34" s="76" t="str">
        <f t="shared" si="16"/>
        <v/>
      </c>
      <c r="J34" s="76" t="str">
        <f t="shared" si="16"/>
        <v/>
      </c>
      <c r="K34" s="76" t="str">
        <f t="shared" si="16"/>
        <v/>
      </c>
      <c r="L34" s="76" t="str">
        <f t="shared" si="16"/>
        <v>スポーツの日</v>
      </c>
      <c r="M34" s="76" t="str">
        <f t="shared" si="16"/>
        <v/>
      </c>
      <c r="N34" s="76" t="str">
        <f t="shared" si="16"/>
        <v/>
      </c>
      <c r="O34" s="76" t="str">
        <f t="shared" si="16"/>
        <v/>
      </c>
      <c r="P34" s="76" t="str">
        <f t="shared" si="16"/>
        <v/>
      </c>
      <c r="Q34" s="76" t="str">
        <f t="shared" si="16"/>
        <v/>
      </c>
      <c r="R34" s="78" t="str">
        <f t="shared" si="16"/>
        <v/>
      </c>
      <c r="S34" s="76" t="str">
        <f t="shared" si="16"/>
        <v/>
      </c>
      <c r="T34" s="76" t="str">
        <f t="shared" si="16"/>
        <v/>
      </c>
      <c r="U34" s="76" t="str">
        <f t="shared" si="16"/>
        <v/>
      </c>
      <c r="V34" s="76" t="str">
        <f t="shared" si="16"/>
        <v/>
      </c>
      <c r="W34" s="76" t="str">
        <f t="shared" si="16"/>
        <v/>
      </c>
      <c r="X34" s="76" t="str">
        <f t="shared" si="16"/>
        <v/>
      </c>
      <c r="Y34" s="76" t="str">
        <f t="shared" si="16"/>
        <v/>
      </c>
      <c r="Z34" s="76" t="str">
        <f t="shared" si="16"/>
        <v/>
      </c>
      <c r="AA34" s="76" t="str">
        <f t="shared" si="16"/>
        <v/>
      </c>
      <c r="AB34" s="76" t="str">
        <f t="shared" si="16"/>
        <v/>
      </c>
      <c r="AC34" s="76" t="str">
        <f t="shared" si="16"/>
        <v/>
      </c>
      <c r="AD34" s="76" t="str">
        <f t="shared" si="16"/>
        <v/>
      </c>
      <c r="AE34" s="76" t="str">
        <f t="shared" si="16"/>
        <v/>
      </c>
      <c r="AF34" s="76" t="str">
        <f t="shared" si="16"/>
        <v/>
      </c>
      <c r="AG34" s="76" t="str">
        <f t="shared" si="16"/>
        <v/>
      </c>
      <c r="AH34" s="116"/>
      <c r="AI34" s="120"/>
      <c r="AJ34" s="123"/>
      <c r="AK34" s="110"/>
      <c r="AL34" s="112"/>
      <c r="AM34" s="125"/>
      <c r="AN34" s="107"/>
      <c r="AO34" s="107"/>
      <c r="AP34" s="107"/>
      <c r="AQ34" s="107"/>
      <c r="AR34" s="107"/>
      <c r="AS34" s="107"/>
    </row>
    <row r="35" spans="2:46" s="42" customFormat="1">
      <c r="B35" s="35" t="s">
        <v>2</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116"/>
      <c r="AI35" s="40">
        <f>AP32</f>
        <v>0</v>
      </c>
      <c r="AJ35" s="57">
        <f>IF(AN32=0,"－",AI35/AN32)</f>
        <v>0</v>
      </c>
      <c r="AK35" s="41">
        <f>AQ32</f>
        <v>0</v>
      </c>
      <c r="AL35" s="58">
        <f>IF(AO32=0,"－",AK35/AO32)</f>
        <v>0</v>
      </c>
      <c r="AM35" s="125"/>
      <c r="AN35" s="107"/>
      <c r="AO35" s="107"/>
      <c r="AP35" s="107"/>
      <c r="AQ35" s="107"/>
      <c r="AR35" s="107"/>
      <c r="AS35" s="107"/>
    </row>
    <row r="36" spans="2:46" s="42" customFormat="1" ht="14.25" thickBot="1">
      <c r="B36" s="43" t="s">
        <v>15</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7"/>
      <c r="AI36" s="44">
        <f>AR32</f>
        <v>0</v>
      </c>
      <c r="AJ36" s="59">
        <f>IF(AN32=0,"－",AI36/AN32)</f>
        <v>0</v>
      </c>
      <c r="AK36" s="45">
        <f>AS32</f>
        <v>0</v>
      </c>
      <c r="AL36" s="60">
        <f>IF(AO32=0,"－",AK36/AO32)</f>
        <v>0</v>
      </c>
      <c r="AM36" s="126"/>
      <c r="AN36" s="108"/>
      <c r="AO36" s="108"/>
      <c r="AP36" s="108"/>
      <c r="AQ36" s="108"/>
      <c r="AR36" s="108"/>
      <c r="AS36" s="108"/>
    </row>
    <row r="37" spans="2:46" ht="14.25" thickBot="1">
      <c r="AS37" s="33"/>
      <c r="AT37" s="32"/>
    </row>
    <row r="38" spans="2:46" ht="13.5" customHeight="1">
      <c r="B38" s="34" t="s">
        <v>0</v>
      </c>
      <c r="C38" s="127">
        <f>DATE(YEAR(C30),MONTH(C30)+1,DAY(C30))</f>
        <v>44866</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9" t="s">
        <v>28</v>
      </c>
      <c r="AI38" s="131" t="s">
        <v>14</v>
      </c>
      <c r="AJ38" s="132"/>
      <c r="AK38" s="135" t="s">
        <v>13</v>
      </c>
      <c r="AL38" s="136"/>
      <c r="AM38" s="124" t="s">
        <v>29</v>
      </c>
      <c r="AN38" s="106" t="s">
        <v>30</v>
      </c>
      <c r="AO38" s="106" t="s">
        <v>31</v>
      </c>
      <c r="AP38" s="106" t="s">
        <v>32</v>
      </c>
      <c r="AQ38" s="106" t="s">
        <v>33</v>
      </c>
      <c r="AR38" s="106" t="s">
        <v>34</v>
      </c>
      <c r="AS38" s="106" t="s">
        <v>35</v>
      </c>
      <c r="AT38" s="32"/>
    </row>
    <row r="39" spans="2:46">
      <c r="B39" s="35" t="s">
        <v>1</v>
      </c>
      <c r="C39" s="36">
        <f>DATE(YEAR(C38),MONTH(C38),DAY(C38))</f>
        <v>44866</v>
      </c>
      <c r="D39" s="36">
        <f>IF(MONTH(DATE(YEAR(C39),MONTH(C39),DAY(C39)+1))=MONTH($C38),DATE(YEAR(C39),MONTH(C39),DAY(C39)+1),"")</f>
        <v>44867</v>
      </c>
      <c r="E39" s="36">
        <f t="shared" ref="E39:AG39" si="17">IF(MONTH(DATE(YEAR(D39),MONTH(D39),DAY(D39)+1))=MONTH($C38),DATE(YEAR(D39),MONTH(D39),DAY(D39)+1),"")</f>
        <v>44868</v>
      </c>
      <c r="F39" s="46">
        <f t="shared" si="17"/>
        <v>44869</v>
      </c>
      <c r="G39" s="36">
        <f t="shared" si="17"/>
        <v>44870</v>
      </c>
      <c r="H39" s="36">
        <f t="shared" si="17"/>
        <v>44871</v>
      </c>
      <c r="I39" s="36">
        <f t="shared" si="17"/>
        <v>44872</v>
      </c>
      <c r="J39" s="36">
        <f>IF(MONTH(DATE(YEAR(I39),MONTH(I39),DAY(I39)+1))=MONTH($C38),DATE(YEAR(I39),MONTH(I39),DAY(I39)+1),"")</f>
        <v>44873</v>
      </c>
      <c r="K39" s="36">
        <f t="shared" si="17"/>
        <v>44874</v>
      </c>
      <c r="L39" s="36">
        <f t="shared" si="17"/>
        <v>44875</v>
      </c>
      <c r="M39" s="36">
        <f t="shared" si="17"/>
        <v>44876</v>
      </c>
      <c r="N39" s="36">
        <f t="shared" si="17"/>
        <v>44877</v>
      </c>
      <c r="O39" s="36">
        <f t="shared" si="17"/>
        <v>44878</v>
      </c>
      <c r="P39" s="36">
        <f t="shared" si="17"/>
        <v>44879</v>
      </c>
      <c r="Q39" s="36">
        <f t="shared" si="17"/>
        <v>44880</v>
      </c>
      <c r="R39" s="36">
        <f t="shared" si="17"/>
        <v>44881</v>
      </c>
      <c r="S39" s="36">
        <f t="shared" si="17"/>
        <v>44882</v>
      </c>
      <c r="T39" s="36">
        <f t="shared" si="17"/>
        <v>44883</v>
      </c>
      <c r="U39" s="36">
        <f t="shared" si="17"/>
        <v>44884</v>
      </c>
      <c r="V39" s="36">
        <f t="shared" si="17"/>
        <v>44885</v>
      </c>
      <c r="W39" s="36">
        <f t="shared" si="17"/>
        <v>44886</v>
      </c>
      <c r="X39" s="36">
        <f t="shared" si="17"/>
        <v>44887</v>
      </c>
      <c r="Y39" s="36">
        <f t="shared" si="17"/>
        <v>44888</v>
      </c>
      <c r="Z39" s="36">
        <f t="shared" si="17"/>
        <v>44889</v>
      </c>
      <c r="AA39" s="36">
        <f t="shared" si="17"/>
        <v>44890</v>
      </c>
      <c r="AB39" s="36">
        <f t="shared" si="17"/>
        <v>44891</v>
      </c>
      <c r="AC39" s="36">
        <f t="shared" si="17"/>
        <v>44892</v>
      </c>
      <c r="AD39" s="36">
        <f t="shared" si="17"/>
        <v>44893</v>
      </c>
      <c r="AE39" s="36">
        <f t="shared" si="17"/>
        <v>44894</v>
      </c>
      <c r="AF39" s="36">
        <f t="shared" si="17"/>
        <v>44895</v>
      </c>
      <c r="AG39" s="36" t="str">
        <f t="shared" si="17"/>
        <v/>
      </c>
      <c r="AH39" s="130"/>
      <c r="AI39" s="133"/>
      <c r="AJ39" s="134"/>
      <c r="AK39" s="137"/>
      <c r="AL39" s="138"/>
      <c r="AM39" s="126"/>
      <c r="AN39" s="108"/>
      <c r="AO39" s="108"/>
      <c r="AP39" s="108"/>
      <c r="AQ39" s="108"/>
      <c r="AR39" s="108"/>
      <c r="AS39" s="108"/>
      <c r="AT39" s="32"/>
    </row>
    <row r="40" spans="2:46">
      <c r="B40" s="35" t="s">
        <v>3</v>
      </c>
      <c r="C40" s="37" t="str">
        <f t="shared" ref="C40:AG40" si="18">TEXT(C39,"aaa")</f>
        <v>火</v>
      </c>
      <c r="D40" s="37" t="str">
        <f t="shared" si="18"/>
        <v>水</v>
      </c>
      <c r="E40" s="37" t="str">
        <f t="shared" si="18"/>
        <v>木</v>
      </c>
      <c r="F40" s="47" t="str">
        <f t="shared" si="18"/>
        <v>金</v>
      </c>
      <c r="G40" s="37" t="str">
        <f t="shared" si="18"/>
        <v>土</v>
      </c>
      <c r="H40" s="37" t="str">
        <f t="shared" si="18"/>
        <v>日</v>
      </c>
      <c r="I40" s="37" t="str">
        <f t="shared" si="18"/>
        <v>月</v>
      </c>
      <c r="J40" s="37" t="str">
        <f t="shared" si="18"/>
        <v>火</v>
      </c>
      <c r="K40" s="37" t="str">
        <f t="shared" si="18"/>
        <v>水</v>
      </c>
      <c r="L40" s="37" t="str">
        <f t="shared" si="18"/>
        <v>木</v>
      </c>
      <c r="M40" s="37" t="str">
        <f t="shared" si="18"/>
        <v>金</v>
      </c>
      <c r="N40" s="37" t="str">
        <f t="shared" si="18"/>
        <v>土</v>
      </c>
      <c r="O40" s="37" t="str">
        <f t="shared" si="18"/>
        <v>日</v>
      </c>
      <c r="P40" s="37" t="str">
        <f t="shared" si="18"/>
        <v>月</v>
      </c>
      <c r="Q40" s="37" t="str">
        <f t="shared" si="18"/>
        <v>火</v>
      </c>
      <c r="R40" s="37" t="str">
        <f t="shared" si="18"/>
        <v>水</v>
      </c>
      <c r="S40" s="37" t="str">
        <f t="shared" si="18"/>
        <v>木</v>
      </c>
      <c r="T40" s="37" t="str">
        <f t="shared" si="18"/>
        <v>金</v>
      </c>
      <c r="U40" s="37" t="str">
        <f t="shared" si="18"/>
        <v>土</v>
      </c>
      <c r="V40" s="37" t="str">
        <f t="shared" si="18"/>
        <v>日</v>
      </c>
      <c r="W40" s="37" t="str">
        <f t="shared" si="18"/>
        <v>月</v>
      </c>
      <c r="X40" s="37" t="str">
        <f t="shared" si="18"/>
        <v>火</v>
      </c>
      <c r="Y40" s="37" t="str">
        <f t="shared" si="18"/>
        <v>水</v>
      </c>
      <c r="Z40" s="37" t="str">
        <f t="shared" si="18"/>
        <v>木</v>
      </c>
      <c r="AA40" s="37" t="str">
        <f t="shared" si="18"/>
        <v>金</v>
      </c>
      <c r="AB40" s="37" t="str">
        <f t="shared" si="18"/>
        <v>土</v>
      </c>
      <c r="AC40" s="37" t="str">
        <f t="shared" si="18"/>
        <v>日</v>
      </c>
      <c r="AD40" s="37" t="str">
        <f t="shared" si="18"/>
        <v>月</v>
      </c>
      <c r="AE40" s="37" t="str">
        <f t="shared" si="18"/>
        <v>火</v>
      </c>
      <c r="AF40" s="37" t="str">
        <f t="shared" si="18"/>
        <v>水</v>
      </c>
      <c r="AG40" s="37" t="str">
        <f t="shared" si="18"/>
        <v/>
      </c>
      <c r="AH40" s="115">
        <f>COUNTIF(C43:AG43,"－")+COUNTIF(C43:AG43,"対象外")</f>
        <v>0</v>
      </c>
      <c r="AI40" s="118" t="s">
        <v>36</v>
      </c>
      <c r="AJ40" s="121" t="s">
        <v>37</v>
      </c>
      <c r="AK40" s="109" t="s">
        <v>36</v>
      </c>
      <c r="AL40" s="111" t="s">
        <v>38</v>
      </c>
      <c r="AM40" s="124">
        <f t="shared" ref="AM40" si="19">COUNT(C39:AG39)</f>
        <v>30</v>
      </c>
      <c r="AN40" s="106">
        <f t="shared" ref="AN40" si="20">AM40-AH40</f>
        <v>30</v>
      </c>
      <c r="AO40" s="106">
        <f>SUM(AN$6:AN44)</f>
        <v>153</v>
      </c>
      <c r="AP40" s="106">
        <f>COUNTIF(C43:AG43,"○")</f>
        <v>0</v>
      </c>
      <c r="AQ40" s="106">
        <f>SUM(AP$6:AP44)</f>
        <v>0</v>
      </c>
      <c r="AR40" s="106">
        <f>COUNTIF(C44:AG44,"○")</f>
        <v>0</v>
      </c>
      <c r="AS40" s="106">
        <f>SUM(AR$6:AR44)</f>
        <v>0</v>
      </c>
      <c r="AT40" s="32"/>
    </row>
    <row r="41" spans="2:46" ht="35.25" customHeight="1">
      <c r="B41" s="113" t="s">
        <v>4</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116"/>
      <c r="AI41" s="119"/>
      <c r="AJ41" s="122"/>
      <c r="AK41" s="109"/>
      <c r="AL41" s="111"/>
      <c r="AM41" s="125"/>
      <c r="AN41" s="107"/>
      <c r="AO41" s="107"/>
      <c r="AP41" s="107"/>
      <c r="AQ41" s="107"/>
      <c r="AR41" s="107"/>
      <c r="AS41" s="107"/>
      <c r="AT41" s="32"/>
    </row>
    <row r="42" spans="2:46" s="39" customFormat="1" ht="50.25" customHeight="1">
      <c r="B42" s="114"/>
      <c r="C42" s="76" t="str">
        <f t="shared" ref="C42:AG42" si="21">IFERROR(VLOOKUP(C39,祝日,3,FALSE),"")</f>
        <v/>
      </c>
      <c r="D42" s="76" t="str">
        <f t="shared" si="21"/>
        <v/>
      </c>
      <c r="E42" s="76" t="str">
        <f t="shared" si="21"/>
        <v>文化の日</v>
      </c>
      <c r="F42" s="77" t="str">
        <f t="shared" si="21"/>
        <v/>
      </c>
      <c r="G42" s="76" t="str">
        <f t="shared" si="21"/>
        <v/>
      </c>
      <c r="H42" s="76" t="str">
        <f t="shared" si="21"/>
        <v/>
      </c>
      <c r="I42" s="76" t="str">
        <f t="shared" si="21"/>
        <v/>
      </c>
      <c r="J42" s="76" t="str">
        <f t="shared" si="21"/>
        <v/>
      </c>
      <c r="K42" s="76" t="str">
        <f t="shared" si="21"/>
        <v/>
      </c>
      <c r="L42" s="76" t="str">
        <f t="shared" si="21"/>
        <v/>
      </c>
      <c r="M42" s="76" t="str">
        <f t="shared" si="21"/>
        <v/>
      </c>
      <c r="N42" s="76" t="str">
        <f t="shared" si="21"/>
        <v/>
      </c>
      <c r="O42" s="76" t="str">
        <f t="shared" si="21"/>
        <v/>
      </c>
      <c r="P42" s="76" t="str">
        <f t="shared" si="21"/>
        <v/>
      </c>
      <c r="Q42" s="76" t="str">
        <f t="shared" si="21"/>
        <v/>
      </c>
      <c r="R42" s="78" t="str">
        <f t="shared" si="21"/>
        <v/>
      </c>
      <c r="S42" s="76" t="str">
        <f t="shared" si="21"/>
        <v/>
      </c>
      <c r="T42" s="76" t="str">
        <f t="shared" si="21"/>
        <v/>
      </c>
      <c r="U42" s="76" t="str">
        <f t="shared" si="21"/>
        <v/>
      </c>
      <c r="V42" s="76" t="str">
        <f t="shared" si="21"/>
        <v/>
      </c>
      <c r="W42" s="76" t="str">
        <f t="shared" si="21"/>
        <v/>
      </c>
      <c r="X42" s="76" t="str">
        <f t="shared" si="21"/>
        <v/>
      </c>
      <c r="Y42" s="76" t="str">
        <f t="shared" si="21"/>
        <v>勤労感謝の日</v>
      </c>
      <c r="Z42" s="76" t="str">
        <f t="shared" si="21"/>
        <v/>
      </c>
      <c r="AA42" s="76" t="str">
        <f t="shared" si="21"/>
        <v/>
      </c>
      <c r="AB42" s="76" t="str">
        <f t="shared" si="21"/>
        <v/>
      </c>
      <c r="AC42" s="76" t="str">
        <f t="shared" si="21"/>
        <v/>
      </c>
      <c r="AD42" s="76" t="str">
        <f t="shared" si="21"/>
        <v/>
      </c>
      <c r="AE42" s="76" t="str">
        <f t="shared" si="21"/>
        <v/>
      </c>
      <c r="AF42" s="76" t="str">
        <f t="shared" si="21"/>
        <v/>
      </c>
      <c r="AG42" s="76" t="str">
        <f t="shared" si="21"/>
        <v/>
      </c>
      <c r="AH42" s="116"/>
      <c r="AI42" s="120"/>
      <c r="AJ42" s="123"/>
      <c r="AK42" s="110"/>
      <c r="AL42" s="112"/>
      <c r="AM42" s="125"/>
      <c r="AN42" s="107"/>
      <c r="AO42" s="107"/>
      <c r="AP42" s="107"/>
      <c r="AQ42" s="107"/>
      <c r="AR42" s="107"/>
      <c r="AS42" s="107"/>
    </row>
    <row r="43" spans="2:46" s="42" customFormat="1">
      <c r="B43" s="35" t="s">
        <v>2</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116"/>
      <c r="AI43" s="40">
        <f>AP40</f>
        <v>0</v>
      </c>
      <c r="AJ43" s="57">
        <f>IF(AN40=0,"－",AI43/AN40)</f>
        <v>0</v>
      </c>
      <c r="AK43" s="41">
        <f>AQ40</f>
        <v>0</v>
      </c>
      <c r="AL43" s="58">
        <f>IF(AO40=0,"－",AK43/AO40)</f>
        <v>0</v>
      </c>
      <c r="AM43" s="125"/>
      <c r="AN43" s="107"/>
      <c r="AO43" s="107"/>
      <c r="AP43" s="107"/>
      <c r="AQ43" s="107"/>
      <c r="AR43" s="107"/>
      <c r="AS43" s="107"/>
    </row>
    <row r="44" spans="2:46" s="42" customFormat="1" ht="14.25" thickBot="1">
      <c r="B44" s="43" t="s">
        <v>15</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117"/>
      <c r="AI44" s="44">
        <f>AR40</f>
        <v>0</v>
      </c>
      <c r="AJ44" s="59">
        <f>IF(AN40=0,"－",AI44/AN40)</f>
        <v>0</v>
      </c>
      <c r="AK44" s="45">
        <f>AS40</f>
        <v>0</v>
      </c>
      <c r="AL44" s="60">
        <f>IF(AO40=0,"－",AK44/AO40)</f>
        <v>0</v>
      </c>
      <c r="AM44" s="126"/>
      <c r="AN44" s="108"/>
      <c r="AO44" s="108"/>
      <c r="AP44" s="108"/>
      <c r="AQ44" s="108"/>
      <c r="AR44" s="108"/>
      <c r="AS44" s="108"/>
    </row>
    <row r="45" spans="2:46" ht="14.25" thickBot="1">
      <c r="AS45" s="33"/>
      <c r="AT45" s="32"/>
    </row>
    <row r="46" spans="2:46" ht="13.5" customHeight="1">
      <c r="B46" s="34" t="s">
        <v>0</v>
      </c>
      <c r="C46" s="127">
        <f>DATE(YEAR(C38),MONTH(C38)+1,DAY(C38))</f>
        <v>44896</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9" t="s">
        <v>28</v>
      </c>
      <c r="AI46" s="131" t="s">
        <v>14</v>
      </c>
      <c r="AJ46" s="132"/>
      <c r="AK46" s="135" t="s">
        <v>13</v>
      </c>
      <c r="AL46" s="136"/>
      <c r="AM46" s="124" t="s">
        <v>29</v>
      </c>
      <c r="AN46" s="106" t="s">
        <v>30</v>
      </c>
      <c r="AO46" s="106" t="s">
        <v>31</v>
      </c>
      <c r="AP46" s="106" t="s">
        <v>32</v>
      </c>
      <c r="AQ46" s="106" t="s">
        <v>33</v>
      </c>
      <c r="AR46" s="106" t="s">
        <v>34</v>
      </c>
      <c r="AS46" s="106" t="s">
        <v>35</v>
      </c>
      <c r="AT46" s="32"/>
    </row>
    <row r="47" spans="2:46">
      <c r="B47" s="35" t="s">
        <v>1</v>
      </c>
      <c r="C47" s="36">
        <f>DATE(YEAR(C46),MONTH(C46),DAY(C46))</f>
        <v>44896</v>
      </c>
      <c r="D47" s="36">
        <f>IF(MONTH(DATE(YEAR(C47),MONTH(C47),DAY(C47)+1))=MONTH($C46),DATE(YEAR(C47),MONTH(C47),DAY(C47)+1),"")</f>
        <v>44897</v>
      </c>
      <c r="E47" s="36">
        <f t="shared" ref="E47:AG47" si="22">IF(MONTH(DATE(YEAR(D47),MONTH(D47),DAY(D47)+1))=MONTH($C46),DATE(YEAR(D47),MONTH(D47),DAY(D47)+1),"")</f>
        <v>44898</v>
      </c>
      <c r="F47" s="46">
        <f t="shared" si="22"/>
        <v>44899</v>
      </c>
      <c r="G47" s="36">
        <f t="shared" si="22"/>
        <v>44900</v>
      </c>
      <c r="H47" s="36">
        <f t="shared" si="22"/>
        <v>44901</v>
      </c>
      <c r="I47" s="36">
        <f t="shared" si="22"/>
        <v>44902</v>
      </c>
      <c r="J47" s="36">
        <f t="shared" si="22"/>
        <v>44903</v>
      </c>
      <c r="K47" s="36">
        <f t="shared" si="22"/>
        <v>44904</v>
      </c>
      <c r="L47" s="36">
        <f t="shared" si="22"/>
        <v>44905</v>
      </c>
      <c r="M47" s="36">
        <f t="shared" si="22"/>
        <v>44906</v>
      </c>
      <c r="N47" s="36">
        <f t="shared" si="22"/>
        <v>44907</v>
      </c>
      <c r="O47" s="36">
        <f t="shared" si="22"/>
        <v>44908</v>
      </c>
      <c r="P47" s="36">
        <f t="shared" si="22"/>
        <v>44909</v>
      </c>
      <c r="Q47" s="36">
        <f t="shared" si="22"/>
        <v>44910</v>
      </c>
      <c r="R47" s="36">
        <f t="shared" si="22"/>
        <v>44911</v>
      </c>
      <c r="S47" s="36">
        <f t="shared" si="22"/>
        <v>44912</v>
      </c>
      <c r="T47" s="36">
        <f t="shared" si="22"/>
        <v>44913</v>
      </c>
      <c r="U47" s="36">
        <f t="shared" si="22"/>
        <v>44914</v>
      </c>
      <c r="V47" s="36">
        <f t="shared" si="22"/>
        <v>44915</v>
      </c>
      <c r="W47" s="36">
        <f t="shared" si="22"/>
        <v>44916</v>
      </c>
      <c r="X47" s="36">
        <f t="shared" si="22"/>
        <v>44917</v>
      </c>
      <c r="Y47" s="36">
        <f t="shared" si="22"/>
        <v>44918</v>
      </c>
      <c r="Z47" s="36">
        <f t="shared" si="22"/>
        <v>44919</v>
      </c>
      <c r="AA47" s="36">
        <f t="shared" si="22"/>
        <v>44920</v>
      </c>
      <c r="AB47" s="36">
        <f t="shared" si="22"/>
        <v>44921</v>
      </c>
      <c r="AC47" s="36">
        <f t="shared" si="22"/>
        <v>44922</v>
      </c>
      <c r="AD47" s="36">
        <f t="shared" si="22"/>
        <v>44923</v>
      </c>
      <c r="AE47" s="36">
        <f t="shared" si="22"/>
        <v>44924</v>
      </c>
      <c r="AF47" s="36">
        <f t="shared" si="22"/>
        <v>44925</v>
      </c>
      <c r="AG47" s="36">
        <f t="shared" si="22"/>
        <v>44926</v>
      </c>
      <c r="AH47" s="130"/>
      <c r="AI47" s="133"/>
      <c r="AJ47" s="134"/>
      <c r="AK47" s="137"/>
      <c r="AL47" s="138"/>
      <c r="AM47" s="126"/>
      <c r="AN47" s="108"/>
      <c r="AO47" s="108"/>
      <c r="AP47" s="108"/>
      <c r="AQ47" s="108"/>
      <c r="AR47" s="108"/>
      <c r="AS47" s="108"/>
      <c r="AT47" s="32"/>
    </row>
    <row r="48" spans="2:46">
      <c r="B48" s="35" t="s">
        <v>3</v>
      </c>
      <c r="C48" s="37" t="str">
        <f t="shared" ref="C48:AG48" si="23">TEXT(C47,"aaa")</f>
        <v>木</v>
      </c>
      <c r="D48" s="37" t="str">
        <f t="shared" si="23"/>
        <v>金</v>
      </c>
      <c r="E48" s="37" t="str">
        <f t="shared" si="23"/>
        <v>土</v>
      </c>
      <c r="F48" s="47" t="str">
        <f t="shared" si="23"/>
        <v>日</v>
      </c>
      <c r="G48" s="37" t="str">
        <f t="shared" si="23"/>
        <v>月</v>
      </c>
      <c r="H48" s="37" t="str">
        <f t="shared" si="23"/>
        <v>火</v>
      </c>
      <c r="I48" s="37" t="str">
        <f t="shared" si="23"/>
        <v>水</v>
      </c>
      <c r="J48" s="37" t="str">
        <f t="shared" si="23"/>
        <v>木</v>
      </c>
      <c r="K48" s="37" t="str">
        <f t="shared" si="23"/>
        <v>金</v>
      </c>
      <c r="L48" s="37" t="str">
        <f t="shared" si="23"/>
        <v>土</v>
      </c>
      <c r="M48" s="37" t="str">
        <f t="shared" si="23"/>
        <v>日</v>
      </c>
      <c r="N48" s="37" t="str">
        <f t="shared" si="23"/>
        <v>月</v>
      </c>
      <c r="O48" s="37" t="str">
        <f t="shared" si="23"/>
        <v>火</v>
      </c>
      <c r="P48" s="37" t="str">
        <f t="shared" si="23"/>
        <v>水</v>
      </c>
      <c r="Q48" s="37" t="str">
        <f t="shared" si="23"/>
        <v>木</v>
      </c>
      <c r="R48" s="37" t="str">
        <f t="shared" si="23"/>
        <v>金</v>
      </c>
      <c r="S48" s="37" t="str">
        <f t="shared" si="23"/>
        <v>土</v>
      </c>
      <c r="T48" s="37" t="str">
        <f t="shared" si="23"/>
        <v>日</v>
      </c>
      <c r="U48" s="37" t="str">
        <f t="shared" si="23"/>
        <v>月</v>
      </c>
      <c r="V48" s="37" t="str">
        <f t="shared" si="23"/>
        <v>火</v>
      </c>
      <c r="W48" s="37" t="str">
        <f t="shared" si="23"/>
        <v>水</v>
      </c>
      <c r="X48" s="37" t="str">
        <f t="shared" si="23"/>
        <v>木</v>
      </c>
      <c r="Y48" s="37" t="str">
        <f t="shared" si="23"/>
        <v>金</v>
      </c>
      <c r="Z48" s="37" t="str">
        <f t="shared" si="23"/>
        <v>土</v>
      </c>
      <c r="AA48" s="37" t="str">
        <f t="shared" si="23"/>
        <v>日</v>
      </c>
      <c r="AB48" s="37" t="str">
        <f t="shared" si="23"/>
        <v>月</v>
      </c>
      <c r="AC48" s="37" t="str">
        <f t="shared" si="23"/>
        <v>火</v>
      </c>
      <c r="AD48" s="37" t="str">
        <f t="shared" si="23"/>
        <v>水</v>
      </c>
      <c r="AE48" s="37" t="str">
        <f t="shared" si="23"/>
        <v>木</v>
      </c>
      <c r="AF48" s="37" t="str">
        <f t="shared" si="23"/>
        <v>金</v>
      </c>
      <c r="AG48" s="37" t="str">
        <f t="shared" si="23"/>
        <v>土</v>
      </c>
      <c r="AH48" s="115">
        <f>COUNTIF(C51:AG51,"－")+COUNTIF(C51:AG51,"対象外")</f>
        <v>0</v>
      </c>
      <c r="AI48" s="118" t="s">
        <v>36</v>
      </c>
      <c r="AJ48" s="121" t="s">
        <v>37</v>
      </c>
      <c r="AK48" s="109" t="s">
        <v>36</v>
      </c>
      <c r="AL48" s="111" t="s">
        <v>38</v>
      </c>
      <c r="AM48" s="124">
        <f t="shared" ref="AM48" si="24">COUNT(C47:AG47)</f>
        <v>31</v>
      </c>
      <c r="AN48" s="106">
        <f t="shared" ref="AN48" si="25">AM48-AH48</f>
        <v>31</v>
      </c>
      <c r="AO48" s="106">
        <f>SUM(AN$6:AN52)</f>
        <v>184</v>
      </c>
      <c r="AP48" s="106">
        <f>COUNTIF(C51:AG51,"○")</f>
        <v>0</v>
      </c>
      <c r="AQ48" s="106">
        <f>SUM(AP$6:AP52)</f>
        <v>0</v>
      </c>
      <c r="AR48" s="106">
        <f>COUNTIF(C52:AG52,"○")</f>
        <v>0</v>
      </c>
      <c r="AS48" s="106">
        <f>SUM(AR$6:AR52)</f>
        <v>0</v>
      </c>
      <c r="AT48" s="32"/>
    </row>
    <row r="49" spans="2:46" ht="35.25" customHeight="1">
      <c r="B49" s="113" t="s">
        <v>4</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116"/>
      <c r="AI49" s="119"/>
      <c r="AJ49" s="122"/>
      <c r="AK49" s="109"/>
      <c r="AL49" s="111"/>
      <c r="AM49" s="125"/>
      <c r="AN49" s="107"/>
      <c r="AO49" s="107"/>
      <c r="AP49" s="107"/>
      <c r="AQ49" s="107"/>
      <c r="AR49" s="107"/>
      <c r="AS49" s="107"/>
      <c r="AT49" s="32"/>
    </row>
    <row r="50" spans="2:46" s="39" customFormat="1" ht="50.25" customHeight="1">
      <c r="B50" s="114"/>
      <c r="C50" s="76" t="str">
        <f t="shared" ref="C50:AG50" si="26">IFERROR(VLOOKUP(C47,祝日,3,FALSE),"")</f>
        <v/>
      </c>
      <c r="D50" s="76" t="str">
        <f t="shared" si="26"/>
        <v/>
      </c>
      <c r="E50" s="76" t="str">
        <f t="shared" si="26"/>
        <v/>
      </c>
      <c r="F50" s="77" t="str">
        <f t="shared" si="26"/>
        <v/>
      </c>
      <c r="G50" s="76" t="str">
        <f t="shared" si="26"/>
        <v/>
      </c>
      <c r="H50" s="76" t="str">
        <f t="shared" si="26"/>
        <v/>
      </c>
      <c r="I50" s="76" t="str">
        <f t="shared" si="26"/>
        <v/>
      </c>
      <c r="J50" s="76" t="str">
        <f t="shared" si="26"/>
        <v/>
      </c>
      <c r="K50" s="76" t="str">
        <f t="shared" si="26"/>
        <v/>
      </c>
      <c r="L50" s="76" t="str">
        <f t="shared" si="26"/>
        <v/>
      </c>
      <c r="M50" s="76" t="str">
        <f t="shared" si="26"/>
        <v/>
      </c>
      <c r="N50" s="76" t="str">
        <f t="shared" si="26"/>
        <v/>
      </c>
      <c r="O50" s="76" t="str">
        <f t="shared" si="26"/>
        <v/>
      </c>
      <c r="P50" s="76" t="str">
        <f t="shared" si="26"/>
        <v/>
      </c>
      <c r="Q50" s="76" t="str">
        <f t="shared" si="26"/>
        <v/>
      </c>
      <c r="R50" s="78" t="str">
        <f t="shared" si="26"/>
        <v/>
      </c>
      <c r="S50" s="76" t="str">
        <f t="shared" si="26"/>
        <v/>
      </c>
      <c r="T50" s="76" t="str">
        <f t="shared" si="26"/>
        <v/>
      </c>
      <c r="U50" s="76" t="str">
        <f t="shared" si="26"/>
        <v/>
      </c>
      <c r="V50" s="76" t="str">
        <f t="shared" si="26"/>
        <v/>
      </c>
      <c r="W50" s="76" t="str">
        <f t="shared" si="26"/>
        <v/>
      </c>
      <c r="X50" s="76" t="str">
        <f t="shared" si="26"/>
        <v/>
      </c>
      <c r="Y50" s="76" t="str">
        <f t="shared" si="26"/>
        <v/>
      </c>
      <c r="Z50" s="76" t="str">
        <f t="shared" si="26"/>
        <v/>
      </c>
      <c r="AA50" s="76" t="str">
        <f t="shared" si="26"/>
        <v/>
      </c>
      <c r="AB50" s="76" t="str">
        <f t="shared" si="26"/>
        <v/>
      </c>
      <c r="AC50" s="76" t="str">
        <f t="shared" si="26"/>
        <v/>
      </c>
      <c r="AD50" s="76" t="str">
        <f t="shared" si="26"/>
        <v/>
      </c>
      <c r="AE50" s="76" t="str">
        <f t="shared" si="26"/>
        <v/>
      </c>
      <c r="AF50" s="76" t="str">
        <f t="shared" si="26"/>
        <v/>
      </c>
      <c r="AG50" s="76" t="str">
        <f t="shared" si="26"/>
        <v/>
      </c>
      <c r="AH50" s="116"/>
      <c r="AI50" s="120"/>
      <c r="AJ50" s="123"/>
      <c r="AK50" s="110"/>
      <c r="AL50" s="112"/>
      <c r="AM50" s="125"/>
      <c r="AN50" s="107"/>
      <c r="AO50" s="107"/>
      <c r="AP50" s="107"/>
      <c r="AQ50" s="107"/>
      <c r="AR50" s="107"/>
      <c r="AS50" s="107"/>
    </row>
    <row r="51" spans="2:46" s="42" customFormat="1">
      <c r="B51" s="35" t="s">
        <v>2</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116"/>
      <c r="AI51" s="40">
        <f>AP48</f>
        <v>0</v>
      </c>
      <c r="AJ51" s="57">
        <f>IF(AN48=0,"－",AI51/AN48)</f>
        <v>0</v>
      </c>
      <c r="AK51" s="41">
        <f>AQ48</f>
        <v>0</v>
      </c>
      <c r="AL51" s="58">
        <f>IF(AO48=0,"－",AK51/AO48)</f>
        <v>0</v>
      </c>
      <c r="AM51" s="125"/>
      <c r="AN51" s="107"/>
      <c r="AO51" s="107"/>
      <c r="AP51" s="107"/>
      <c r="AQ51" s="107"/>
      <c r="AR51" s="107"/>
      <c r="AS51" s="107"/>
    </row>
    <row r="52" spans="2:46" s="42" customFormat="1" ht="14.25" thickBot="1">
      <c r="B52" s="43" t="s">
        <v>15</v>
      </c>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117"/>
      <c r="AI52" s="44">
        <f>AR48</f>
        <v>0</v>
      </c>
      <c r="AJ52" s="59">
        <f>IF(AN48=0,"－",AI52/AN48)</f>
        <v>0</v>
      </c>
      <c r="AK52" s="45">
        <f>AS48</f>
        <v>0</v>
      </c>
      <c r="AL52" s="60">
        <f>IF(AO48=0,"－",AK52/AO48)</f>
        <v>0</v>
      </c>
      <c r="AM52" s="126"/>
      <c r="AN52" s="108"/>
      <c r="AO52" s="108"/>
      <c r="AP52" s="108"/>
      <c r="AQ52" s="108"/>
      <c r="AR52" s="108"/>
      <c r="AS52" s="108"/>
    </row>
    <row r="53" spans="2:46" ht="14.25" thickBot="1">
      <c r="AS53" s="33"/>
      <c r="AT53" s="32"/>
    </row>
    <row r="54" spans="2:46" ht="13.5" customHeight="1">
      <c r="B54" s="34" t="s">
        <v>0</v>
      </c>
      <c r="C54" s="127">
        <f>DATE(YEAR(C46),MONTH(C46)+1,DAY(C46))</f>
        <v>44927</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9" t="s">
        <v>28</v>
      </c>
      <c r="AI54" s="131" t="s">
        <v>14</v>
      </c>
      <c r="AJ54" s="132"/>
      <c r="AK54" s="135" t="s">
        <v>13</v>
      </c>
      <c r="AL54" s="136"/>
      <c r="AM54" s="124" t="s">
        <v>29</v>
      </c>
      <c r="AN54" s="106" t="s">
        <v>30</v>
      </c>
      <c r="AO54" s="106" t="s">
        <v>31</v>
      </c>
      <c r="AP54" s="106" t="s">
        <v>32</v>
      </c>
      <c r="AQ54" s="106" t="s">
        <v>33</v>
      </c>
      <c r="AR54" s="106" t="s">
        <v>34</v>
      </c>
      <c r="AS54" s="106" t="s">
        <v>35</v>
      </c>
      <c r="AT54" s="32"/>
    </row>
    <row r="55" spans="2:46">
      <c r="B55" s="35" t="s">
        <v>1</v>
      </c>
      <c r="C55" s="36">
        <f>DATE(YEAR(C54),MONTH(C54),DAY(C54))</f>
        <v>44927</v>
      </c>
      <c r="D55" s="36">
        <f>IF(MONTH(DATE(YEAR(C55),MONTH(C55),DAY(C55)+1))=MONTH($C54),DATE(YEAR(C55),MONTH(C55),DAY(C55)+1),"")</f>
        <v>44928</v>
      </c>
      <c r="E55" s="36">
        <f t="shared" ref="E55:AG55" si="27">IF(MONTH(DATE(YEAR(D55),MONTH(D55),DAY(D55)+1))=MONTH($C54),DATE(YEAR(D55),MONTH(D55),DAY(D55)+1),"")</f>
        <v>44929</v>
      </c>
      <c r="F55" s="46">
        <f t="shared" si="27"/>
        <v>44930</v>
      </c>
      <c r="G55" s="36">
        <f t="shared" si="27"/>
        <v>44931</v>
      </c>
      <c r="H55" s="36">
        <f t="shared" si="27"/>
        <v>44932</v>
      </c>
      <c r="I55" s="36">
        <f t="shared" si="27"/>
        <v>44933</v>
      </c>
      <c r="J55" s="36">
        <f t="shared" si="27"/>
        <v>44934</v>
      </c>
      <c r="K55" s="36">
        <f t="shared" si="27"/>
        <v>44935</v>
      </c>
      <c r="L55" s="36">
        <f t="shared" si="27"/>
        <v>44936</v>
      </c>
      <c r="M55" s="36">
        <f t="shared" si="27"/>
        <v>44937</v>
      </c>
      <c r="N55" s="36">
        <f t="shared" si="27"/>
        <v>44938</v>
      </c>
      <c r="O55" s="36">
        <f t="shared" si="27"/>
        <v>44939</v>
      </c>
      <c r="P55" s="36">
        <f t="shared" si="27"/>
        <v>44940</v>
      </c>
      <c r="Q55" s="36">
        <f t="shared" si="27"/>
        <v>44941</v>
      </c>
      <c r="R55" s="36">
        <f t="shared" si="27"/>
        <v>44942</v>
      </c>
      <c r="S55" s="36">
        <f t="shared" si="27"/>
        <v>44943</v>
      </c>
      <c r="T55" s="36">
        <f t="shared" si="27"/>
        <v>44944</v>
      </c>
      <c r="U55" s="36">
        <f t="shared" si="27"/>
        <v>44945</v>
      </c>
      <c r="V55" s="36">
        <f t="shared" si="27"/>
        <v>44946</v>
      </c>
      <c r="W55" s="36">
        <f t="shared" si="27"/>
        <v>44947</v>
      </c>
      <c r="X55" s="36">
        <f t="shared" si="27"/>
        <v>44948</v>
      </c>
      <c r="Y55" s="36">
        <f t="shared" si="27"/>
        <v>44949</v>
      </c>
      <c r="Z55" s="36">
        <f t="shared" si="27"/>
        <v>44950</v>
      </c>
      <c r="AA55" s="36">
        <f t="shared" si="27"/>
        <v>44951</v>
      </c>
      <c r="AB55" s="36">
        <f t="shared" si="27"/>
        <v>44952</v>
      </c>
      <c r="AC55" s="36">
        <f t="shared" si="27"/>
        <v>44953</v>
      </c>
      <c r="AD55" s="36">
        <f t="shared" si="27"/>
        <v>44954</v>
      </c>
      <c r="AE55" s="36">
        <f t="shared" si="27"/>
        <v>44955</v>
      </c>
      <c r="AF55" s="36">
        <f t="shared" si="27"/>
        <v>44956</v>
      </c>
      <c r="AG55" s="36">
        <f t="shared" si="27"/>
        <v>44957</v>
      </c>
      <c r="AH55" s="130"/>
      <c r="AI55" s="133"/>
      <c r="AJ55" s="134"/>
      <c r="AK55" s="137"/>
      <c r="AL55" s="138"/>
      <c r="AM55" s="126"/>
      <c r="AN55" s="108"/>
      <c r="AO55" s="108"/>
      <c r="AP55" s="108"/>
      <c r="AQ55" s="108"/>
      <c r="AR55" s="108"/>
      <c r="AS55" s="108"/>
      <c r="AT55" s="32"/>
    </row>
    <row r="56" spans="2:46">
      <c r="B56" s="35" t="s">
        <v>3</v>
      </c>
      <c r="C56" s="37" t="str">
        <f t="shared" ref="C56:AG56" si="28">TEXT(C55,"aaa")</f>
        <v>日</v>
      </c>
      <c r="D56" s="37" t="str">
        <f t="shared" si="28"/>
        <v>月</v>
      </c>
      <c r="E56" s="37" t="str">
        <f t="shared" si="28"/>
        <v>火</v>
      </c>
      <c r="F56" s="47" t="str">
        <f t="shared" si="28"/>
        <v>水</v>
      </c>
      <c r="G56" s="37" t="str">
        <f t="shared" si="28"/>
        <v>木</v>
      </c>
      <c r="H56" s="37" t="str">
        <f t="shared" si="28"/>
        <v>金</v>
      </c>
      <c r="I56" s="37" t="str">
        <f t="shared" si="28"/>
        <v>土</v>
      </c>
      <c r="J56" s="37" t="str">
        <f t="shared" si="28"/>
        <v>日</v>
      </c>
      <c r="K56" s="37" t="str">
        <f t="shared" si="28"/>
        <v>月</v>
      </c>
      <c r="L56" s="37" t="str">
        <f t="shared" si="28"/>
        <v>火</v>
      </c>
      <c r="M56" s="37" t="str">
        <f t="shared" si="28"/>
        <v>水</v>
      </c>
      <c r="N56" s="37" t="str">
        <f t="shared" si="28"/>
        <v>木</v>
      </c>
      <c r="O56" s="37" t="str">
        <f t="shared" si="28"/>
        <v>金</v>
      </c>
      <c r="P56" s="37" t="str">
        <f t="shared" si="28"/>
        <v>土</v>
      </c>
      <c r="Q56" s="37" t="str">
        <f t="shared" si="28"/>
        <v>日</v>
      </c>
      <c r="R56" s="37" t="str">
        <f t="shared" si="28"/>
        <v>月</v>
      </c>
      <c r="S56" s="37" t="str">
        <f t="shared" si="28"/>
        <v>火</v>
      </c>
      <c r="T56" s="37" t="str">
        <f t="shared" si="28"/>
        <v>水</v>
      </c>
      <c r="U56" s="37" t="str">
        <f t="shared" si="28"/>
        <v>木</v>
      </c>
      <c r="V56" s="37" t="str">
        <f t="shared" si="28"/>
        <v>金</v>
      </c>
      <c r="W56" s="37" t="str">
        <f t="shared" si="28"/>
        <v>土</v>
      </c>
      <c r="X56" s="37" t="str">
        <f t="shared" si="28"/>
        <v>日</v>
      </c>
      <c r="Y56" s="37" t="str">
        <f t="shared" si="28"/>
        <v>月</v>
      </c>
      <c r="Z56" s="37" t="str">
        <f t="shared" si="28"/>
        <v>火</v>
      </c>
      <c r="AA56" s="37" t="str">
        <f t="shared" si="28"/>
        <v>水</v>
      </c>
      <c r="AB56" s="37" t="str">
        <f t="shared" si="28"/>
        <v>木</v>
      </c>
      <c r="AC56" s="37" t="str">
        <f t="shared" si="28"/>
        <v>金</v>
      </c>
      <c r="AD56" s="37" t="str">
        <f t="shared" si="28"/>
        <v>土</v>
      </c>
      <c r="AE56" s="37" t="str">
        <f t="shared" si="28"/>
        <v>日</v>
      </c>
      <c r="AF56" s="37" t="str">
        <f t="shared" si="28"/>
        <v>月</v>
      </c>
      <c r="AG56" s="37" t="str">
        <f t="shared" si="28"/>
        <v>火</v>
      </c>
      <c r="AH56" s="115">
        <f>COUNTIF(C59:AG59,"－")+COUNTIF(C59:AG59,"対象外")</f>
        <v>0</v>
      </c>
      <c r="AI56" s="118" t="s">
        <v>36</v>
      </c>
      <c r="AJ56" s="121" t="s">
        <v>37</v>
      </c>
      <c r="AK56" s="109" t="s">
        <v>36</v>
      </c>
      <c r="AL56" s="111" t="s">
        <v>38</v>
      </c>
      <c r="AM56" s="124">
        <f t="shared" ref="AM56" si="29">COUNT(C55:AG55)</f>
        <v>31</v>
      </c>
      <c r="AN56" s="106">
        <f t="shared" ref="AN56" si="30">AM56-AH56</f>
        <v>31</v>
      </c>
      <c r="AO56" s="106">
        <f>SUM(AN$6:AN60)</f>
        <v>215</v>
      </c>
      <c r="AP56" s="106">
        <f>COUNTIF(C59:AG59,"○")</f>
        <v>0</v>
      </c>
      <c r="AQ56" s="106">
        <f>SUM(AP$6:AP60)</f>
        <v>0</v>
      </c>
      <c r="AR56" s="106">
        <f>COUNTIF(C60:AG60,"○")</f>
        <v>0</v>
      </c>
      <c r="AS56" s="106">
        <f>SUM(AR$6:AR60)</f>
        <v>0</v>
      </c>
      <c r="AT56" s="32"/>
    </row>
    <row r="57" spans="2:46" ht="35.25" customHeight="1">
      <c r="B57" s="113" t="s">
        <v>4</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116"/>
      <c r="AI57" s="119"/>
      <c r="AJ57" s="122"/>
      <c r="AK57" s="109"/>
      <c r="AL57" s="111"/>
      <c r="AM57" s="125"/>
      <c r="AN57" s="107"/>
      <c r="AO57" s="107"/>
      <c r="AP57" s="107"/>
      <c r="AQ57" s="107"/>
      <c r="AR57" s="107"/>
      <c r="AS57" s="107"/>
      <c r="AT57" s="32"/>
    </row>
    <row r="58" spans="2:46" s="39" customFormat="1" ht="50.25" customHeight="1">
      <c r="B58" s="114"/>
      <c r="C58" s="76" t="str">
        <f t="shared" ref="C58:AG58" si="31">IFERROR(VLOOKUP(C55,祝日,3,FALSE),"")</f>
        <v>元日</v>
      </c>
      <c r="D58" s="76" t="str">
        <f t="shared" si="31"/>
        <v>振替休日</v>
      </c>
      <c r="E58" s="76" t="str">
        <f t="shared" si="31"/>
        <v/>
      </c>
      <c r="F58" s="77" t="str">
        <f t="shared" si="31"/>
        <v/>
      </c>
      <c r="G58" s="76" t="str">
        <f t="shared" si="31"/>
        <v/>
      </c>
      <c r="H58" s="76" t="str">
        <f t="shared" si="31"/>
        <v/>
      </c>
      <c r="I58" s="76" t="str">
        <f t="shared" si="31"/>
        <v/>
      </c>
      <c r="J58" s="76" t="str">
        <f t="shared" si="31"/>
        <v/>
      </c>
      <c r="K58" s="76" t="str">
        <f t="shared" si="31"/>
        <v>成人の日</v>
      </c>
      <c r="L58" s="76" t="str">
        <f t="shared" si="31"/>
        <v/>
      </c>
      <c r="M58" s="76" t="str">
        <f t="shared" si="31"/>
        <v/>
      </c>
      <c r="N58" s="76" t="str">
        <f t="shared" si="31"/>
        <v/>
      </c>
      <c r="O58" s="76" t="str">
        <f t="shared" si="31"/>
        <v/>
      </c>
      <c r="P58" s="76" t="str">
        <f t="shared" si="31"/>
        <v/>
      </c>
      <c r="Q58" s="76" t="str">
        <f t="shared" si="31"/>
        <v/>
      </c>
      <c r="R58" s="78" t="str">
        <f t="shared" si="31"/>
        <v/>
      </c>
      <c r="S58" s="76" t="str">
        <f t="shared" si="31"/>
        <v/>
      </c>
      <c r="T58" s="76" t="str">
        <f t="shared" si="31"/>
        <v/>
      </c>
      <c r="U58" s="76" t="str">
        <f t="shared" si="31"/>
        <v/>
      </c>
      <c r="V58" s="76" t="str">
        <f t="shared" si="31"/>
        <v/>
      </c>
      <c r="W58" s="76" t="str">
        <f t="shared" si="31"/>
        <v/>
      </c>
      <c r="X58" s="76" t="str">
        <f t="shared" si="31"/>
        <v/>
      </c>
      <c r="Y58" s="76" t="str">
        <f t="shared" si="31"/>
        <v/>
      </c>
      <c r="Z58" s="76" t="str">
        <f t="shared" si="31"/>
        <v/>
      </c>
      <c r="AA58" s="76" t="str">
        <f t="shared" si="31"/>
        <v/>
      </c>
      <c r="AB58" s="76" t="str">
        <f t="shared" si="31"/>
        <v/>
      </c>
      <c r="AC58" s="76" t="str">
        <f t="shared" si="31"/>
        <v/>
      </c>
      <c r="AD58" s="76" t="str">
        <f t="shared" si="31"/>
        <v/>
      </c>
      <c r="AE58" s="76" t="str">
        <f t="shared" si="31"/>
        <v/>
      </c>
      <c r="AF58" s="76" t="str">
        <f t="shared" si="31"/>
        <v/>
      </c>
      <c r="AG58" s="76" t="str">
        <f t="shared" si="31"/>
        <v/>
      </c>
      <c r="AH58" s="116"/>
      <c r="AI58" s="120"/>
      <c r="AJ58" s="123"/>
      <c r="AK58" s="110"/>
      <c r="AL58" s="112"/>
      <c r="AM58" s="125"/>
      <c r="AN58" s="107"/>
      <c r="AO58" s="107"/>
      <c r="AP58" s="107"/>
      <c r="AQ58" s="107"/>
      <c r="AR58" s="107"/>
      <c r="AS58" s="107"/>
    </row>
    <row r="59" spans="2:46" s="42" customFormat="1">
      <c r="B59" s="35" t="s">
        <v>2</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116"/>
      <c r="AI59" s="40">
        <f>AP56</f>
        <v>0</v>
      </c>
      <c r="AJ59" s="57">
        <f>IF(AN56=0,"－",AI59/AN56)</f>
        <v>0</v>
      </c>
      <c r="AK59" s="41">
        <f>AQ56</f>
        <v>0</v>
      </c>
      <c r="AL59" s="58">
        <f>IF(AO56=0,"－",AK59/AO56)</f>
        <v>0</v>
      </c>
      <c r="AM59" s="125"/>
      <c r="AN59" s="107"/>
      <c r="AO59" s="107"/>
      <c r="AP59" s="107"/>
      <c r="AQ59" s="107"/>
      <c r="AR59" s="107"/>
      <c r="AS59" s="107"/>
    </row>
    <row r="60" spans="2:46" s="42" customFormat="1" ht="14.25" thickBot="1">
      <c r="B60" s="43" t="s">
        <v>15</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117"/>
      <c r="AI60" s="44">
        <f>AR56</f>
        <v>0</v>
      </c>
      <c r="AJ60" s="59">
        <f>IF(AN56=0,"－",AI60/AN56)</f>
        <v>0</v>
      </c>
      <c r="AK60" s="45">
        <f>AS56</f>
        <v>0</v>
      </c>
      <c r="AL60" s="60">
        <f>IF(AO56=0,"－",AK60/AO56)</f>
        <v>0</v>
      </c>
      <c r="AM60" s="126"/>
      <c r="AN60" s="108"/>
      <c r="AO60" s="108"/>
      <c r="AP60" s="108"/>
      <c r="AQ60" s="108"/>
      <c r="AR60" s="108"/>
      <c r="AS60" s="108"/>
    </row>
    <row r="61" spans="2:46" ht="14.25" thickBot="1">
      <c r="AS61" s="33"/>
      <c r="AT61" s="32"/>
    </row>
    <row r="62" spans="2:46" ht="13.5" customHeight="1">
      <c r="B62" s="34" t="s">
        <v>0</v>
      </c>
      <c r="C62" s="127">
        <f>DATE(YEAR(C54),MONTH(C54)+1,DAY(C54))</f>
        <v>44958</v>
      </c>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t="s">
        <v>28</v>
      </c>
      <c r="AI62" s="131" t="s">
        <v>14</v>
      </c>
      <c r="AJ62" s="132"/>
      <c r="AK62" s="135" t="s">
        <v>13</v>
      </c>
      <c r="AL62" s="136"/>
      <c r="AM62" s="124" t="s">
        <v>29</v>
      </c>
      <c r="AN62" s="106" t="s">
        <v>30</v>
      </c>
      <c r="AO62" s="106" t="s">
        <v>31</v>
      </c>
      <c r="AP62" s="106" t="s">
        <v>32</v>
      </c>
      <c r="AQ62" s="106" t="s">
        <v>33</v>
      </c>
      <c r="AR62" s="106" t="s">
        <v>34</v>
      </c>
      <c r="AS62" s="106" t="s">
        <v>35</v>
      </c>
      <c r="AT62" s="32"/>
    </row>
    <row r="63" spans="2:46">
      <c r="B63" s="35" t="s">
        <v>1</v>
      </c>
      <c r="C63" s="36">
        <f>DATE(YEAR(C62),MONTH(C62),DAY(C62))</f>
        <v>44958</v>
      </c>
      <c r="D63" s="36">
        <f>IF(MONTH(DATE(YEAR(C63),MONTH(C63),DAY(C63)+1))=MONTH($C62),DATE(YEAR(C63),MONTH(C63),DAY(C63)+1),"")</f>
        <v>44959</v>
      </c>
      <c r="E63" s="36">
        <f t="shared" ref="E63:AG63" si="32">IF(MONTH(DATE(YEAR(D63),MONTH(D63),DAY(D63)+1))=MONTH($C62),DATE(YEAR(D63),MONTH(D63),DAY(D63)+1),"")</f>
        <v>44960</v>
      </c>
      <c r="F63" s="46">
        <f t="shared" si="32"/>
        <v>44961</v>
      </c>
      <c r="G63" s="36">
        <f t="shared" si="32"/>
        <v>44962</v>
      </c>
      <c r="H63" s="36">
        <f t="shared" si="32"/>
        <v>44963</v>
      </c>
      <c r="I63" s="36">
        <f t="shared" si="32"/>
        <v>44964</v>
      </c>
      <c r="J63" s="36">
        <f t="shared" si="32"/>
        <v>44965</v>
      </c>
      <c r="K63" s="36">
        <f t="shared" si="32"/>
        <v>44966</v>
      </c>
      <c r="L63" s="36">
        <f t="shared" si="32"/>
        <v>44967</v>
      </c>
      <c r="M63" s="36">
        <f t="shared" si="32"/>
        <v>44968</v>
      </c>
      <c r="N63" s="36">
        <f t="shared" si="32"/>
        <v>44969</v>
      </c>
      <c r="O63" s="36">
        <f t="shared" si="32"/>
        <v>44970</v>
      </c>
      <c r="P63" s="36">
        <f t="shared" si="32"/>
        <v>44971</v>
      </c>
      <c r="Q63" s="36">
        <f t="shared" si="32"/>
        <v>44972</v>
      </c>
      <c r="R63" s="36">
        <f t="shared" si="32"/>
        <v>44973</v>
      </c>
      <c r="S63" s="36">
        <f t="shared" si="32"/>
        <v>44974</v>
      </c>
      <c r="T63" s="36">
        <f t="shared" si="32"/>
        <v>44975</v>
      </c>
      <c r="U63" s="36">
        <f t="shared" si="32"/>
        <v>44976</v>
      </c>
      <c r="V63" s="36">
        <f t="shared" si="32"/>
        <v>44977</v>
      </c>
      <c r="W63" s="36">
        <f t="shared" si="32"/>
        <v>44978</v>
      </c>
      <c r="X63" s="36">
        <f t="shared" si="32"/>
        <v>44979</v>
      </c>
      <c r="Y63" s="36">
        <f t="shared" si="32"/>
        <v>44980</v>
      </c>
      <c r="Z63" s="36">
        <f t="shared" si="32"/>
        <v>44981</v>
      </c>
      <c r="AA63" s="36">
        <f t="shared" si="32"/>
        <v>44982</v>
      </c>
      <c r="AB63" s="36">
        <f t="shared" si="32"/>
        <v>44983</v>
      </c>
      <c r="AC63" s="36">
        <f t="shared" si="32"/>
        <v>44984</v>
      </c>
      <c r="AD63" s="36">
        <f t="shared" si="32"/>
        <v>44985</v>
      </c>
      <c r="AE63" s="36" t="str">
        <f t="shared" si="32"/>
        <v/>
      </c>
      <c r="AF63" s="36" t="e">
        <f t="shared" si="32"/>
        <v>#VALUE!</v>
      </c>
      <c r="AG63" s="36" t="e">
        <f t="shared" si="32"/>
        <v>#VALUE!</v>
      </c>
      <c r="AH63" s="130"/>
      <c r="AI63" s="133"/>
      <c r="AJ63" s="134"/>
      <c r="AK63" s="137"/>
      <c r="AL63" s="138"/>
      <c r="AM63" s="126"/>
      <c r="AN63" s="108"/>
      <c r="AO63" s="108"/>
      <c r="AP63" s="108"/>
      <c r="AQ63" s="108"/>
      <c r="AR63" s="108"/>
      <c r="AS63" s="108"/>
      <c r="AT63" s="32"/>
    </row>
    <row r="64" spans="2:46">
      <c r="B64" s="35" t="s">
        <v>3</v>
      </c>
      <c r="C64" s="37" t="str">
        <f t="shared" ref="C64:AG64" si="33">TEXT(C63,"aaa")</f>
        <v>水</v>
      </c>
      <c r="D64" s="37" t="str">
        <f t="shared" si="33"/>
        <v>木</v>
      </c>
      <c r="E64" s="37" t="str">
        <f t="shared" si="33"/>
        <v>金</v>
      </c>
      <c r="F64" s="47" t="str">
        <f t="shared" si="33"/>
        <v>土</v>
      </c>
      <c r="G64" s="37" t="str">
        <f t="shared" si="33"/>
        <v>日</v>
      </c>
      <c r="H64" s="37" t="str">
        <f t="shared" si="33"/>
        <v>月</v>
      </c>
      <c r="I64" s="37" t="str">
        <f t="shared" si="33"/>
        <v>火</v>
      </c>
      <c r="J64" s="37" t="str">
        <f t="shared" si="33"/>
        <v>水</v>
      </c>
      <c r="K64" s="37" t="str">
        <f t="shared" si="33"/>
        <v>木</v>
      </c>
      <c r="L64" s="37" t="str">
        <f t="shared" si="33"/>
        <v>金</v>
      </c>
      <c r="M64" s="37" t="str">
        <f t="shared" si="33"/>
        <v>土</v>
      </c>
      <c r="N64" s="37" t="str">
        <f t="shared" si="33"/>
        <v>日</v>
      </c>
      <c r="O64" s="37" t="str">
        <f t="shared" si="33"/>
        <v>月</v>
      </c>
      <c r="P64" s="37" t="str">
        <f t="shared" si="33"/>
        <v>火</v>
      </c>
      <c r="Q64" s="37" t="str">
        <f t="shared" si="33"/>
        <v>水</v>
      </c>
      <c r="R64" s="37" t="str">
        <f t="shared" si="33"/>
        <v>木</v>
      </c>
      <c r="S64" s="37" t="str">
        <f t="shared" si="33"/>
        <v>金</v>
      </c>
      <c r="T64" s="37" t="str">
        <f t="shared" si="33"/>
        <v>土</v>
      </c>
      <c r="U64" s="37" t="str">
        <f t="shared" si="33"/>
        <v>日</v>
      </c>
      <c r="V64" s="37" t="str">
        <f t="shared" si="33"/>
        <v>月</v>
      </c>
      <c r="W64" s="37" t="str">
        <f t="shared" si="33"/>
        <v>火</v>
      </c>
      <c r="X64" s="37" t="str">
        <f t="shared" si="33"/>
        <v>水</v>
      </c>
      <c r="Y64" s="37" t="str">
        <f t="shared" si="33"/>
        <v>木</v>
      </c>
      <c r="Z64" s="37" t="str">
        <f t="shared" si="33"/>
        <v>金</v>
      </c>
      <c r="AA64" s="37" t="str">
        <f t="shared" si="33"/>
        <v>土</v>
      </c>
      <c r="AB64" s="37" t="str">
        <f t="shared" si="33"/>
        <v>日</v>
      </c>
      <c r="AC64" s="37" t="str">
        <f t="shared" si="33"/>
        <v>月</v>
      </c>
      <c r="AD64" s="37" t="str">
        <f t="shared" si="33"/>
        <v>火</v>
      </c>
      <c r="AE64" s="37" t="str">
        <f t="shared" si="33"/>
        <v/>
      </c>
      <c r="AF64" s="37" t="e">
        <f t="shared" si="33"/>
        <v>#VALUE!</v>
      </c>
      <c r="AG64" s="37" t="e">
        <f t="shared" si="33"/>
        <v>#VALUE!</v>
      </c>
      <c r="AH64" s="115">
        <f>COUNTIF(C67:AG67,"－")+COUNTIF(C67:AG67,"対象外")</f>
        <v>0</v>
      </c>
      <c r="AI64" s="118" t="s">
        <v>36</v>
      </c>
      <c r="AJ64" s="121" t="s">
        <v>37</v>
      </c>
      <c r="AK64" s="109" t="s">
        <v>36</v>
      </c>
      <c r="AL64" s="111" t="s">
        <v>38</v>
      </c>
      <c r="AM64" s="124">
        <f t="shared" ref="AM64" si="34">COUNT(C63:AG63)</f>
        <v>28</v>
      </c>
      <c r="AN64" s="106">
        <f t="shared" ref="AN64" si="35">AM64-AH64</f>
        <v>28</v>
      </c>
      <c r="AO64" s="106">
        <f>SUM(AN$6:AN68)</f>
        <v>243</v>
      </c>
      <c r="AP64" s="106">
        <f>COUNTIF(C67:AG67,"○")</f>
        <v>0</v>
      </c>
      <c r="AQ64" s="106">
        <f>SUM(AP$6:AP68)</f>
        <v>0</v>
      </c>
      <c r="AR64" s="106">
        <f>COUNTIF(C68:AG68,"○")</f>
        <v>0</v>
      </c>
      <c r="AS64" s="106">
        <f>SUM(AR$6:AR68)</f>
        <v>0</v>
      </c>
      <c r="AT64" s="32"/>
    </row>
    <row r="65" spans="1:46" ht="35.25" customHeight="1">
      <c r="B65" s="113" t="s">
        <v>4</v>
      </c>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116"/>
      <c r="AI65" s="119"/>
      <c r="AJ65" s="122"/>
      <c r="AK65" s="109"/>
      <c r="AL65" s="111"/>
      <c r="AM65" s="125"/>
      <c r="AN65" s="107"/>
      <c r="AO65" s="107"/>
      <c r="AP65" s="107"/>
      <c r="AQ65" s="107"/>
      <c r="AR65" s="107"/>
      <c r="AS65" s="107"/>
      <c r="AT65" s="32"/>
    </row>
    <row r="66" spans="1:46" s="39" customFormat="1" ht="50.25" customHeight="1">
      <c r="B66" s="114"/>
      <c r="C66" s="76" t="str">
        <f t="shared" ref="C66:AG66" si="36">IFERROR(VLOOKUP(C63,祝日,3,FALSE),"")</f>
        <v/>
      </c>
      <c r="D66" s="76" t="str">
        <f t="shared" si="36"/>
        <v/>
      </c>
      <c r="E66" s="76" t="str">
        <f t="shared" si="36"/>
        <v/>
      </c>
      <c r="F66" s="77" t="str">
        <f t="shared" si="36"/>
        <v/>
      </c>
      <c r="G66" s="76" t="str">
        <f t="shared" si="36"/>
        <v/>
      </c>
      <c r="H66" s="76" t="str">
        <f t="shared" si="36"/>
        <v/>
      </c>
      <c r="I66" s="76" t="str">
        <f t="shared" si="36"/>
        <v/>
      </c>
      <c r="J66" s="76" t="str">
        <f t="shared" si="36"/>
        <v/>
      </c>
      <c r="K66" s="76" t="str">
        <f t="shared" si="36"/>
        <v/>
      </c>
      <c r="L66" s="76" t="str">
        <f t="shared" si="36"/>
        <v/>
      </c>
      <c r="M66" s="76" t="str">
        <f t="shared" si="36"/>
        <v>建国記念の日</v>
      </c>
      <c r="N66" s="76" t="str">
        <f t="shared" si="36"/>
        <v/>
      </c>
      <c r="O66" s="76" t="str">
        <f t="shared" si="36"/>
        <v/>
      </c>
      <c r="P66" s="76" t="str">
        <f t="shared" si="36"/>
        <v/>
      </c>
      <c r="Q66" s="76" t="str">
        <f t="shared" si="36"/>
        <v/>
      </c>
      <c r="R66" s="78" t="str">
        <f t="shared" si="36"/>
        <v/>
      </c>
      <c r="S66" s="76" t="str">
        <f t="shared" si="36"/>
        <v/>
      </c>
      <c r="T66" s="76" t="str">
        <f t="shared" si="36"/>
        <v/>
      </c>
      <c r="U66" s="76" t="str">
        <f t="shared" si="36"/>
        <v/>
      </c>
      <c r="V66" s="76" t="str">
        <f t="shared" si="36"/>
        <v/>
      </c>
      <c r="W66" s="76" t="str">
        <f t="shared" si="36"/>
        <v/>
      </c>
      <c r="X66" s="76" t="str">
        <f t="shared" si="36"/>
        <v/>
      </c>
      <c r="Y66" s="76" t="str">
        <f t="shared" si="36"/>
        <v>天皇誕生日</v>
      </c>
      <c r="Z66" s="76" t="str">
        <f t="shared" si="36"/>
        <v/>
      </c>
      <c r="AA66" s="76" t="str">
        <f t="shared" si="36"/>
        <v/>
      </c>
      <c r="AB66" s="76" t="str">
        <f t="shared" si="36"/>
        <v/>
      </c>
      <c r="AC66" s="76" t="str">
        <f t="shared" si="36"/>
        <v/>
      </c>
      <c r="AD66" s="76" t="str">
        <f t="shared" si="36"/>
        <v/>
      </c>
      <c r="AE66" s="76" t="str">
        <f t="shared" si="36"/>
        <v/>
      </c>
      <c r="AF66" s="76" t="str">
        <f t="shared" si="36"/>
        <v/>
      </c>
      <c r="AG66" s="76" t="str">
        <f t="shared" si="36"/>
        <v/>
      </c>
      <c r="AH66" s="116"/>
      <c r="AI66" s="120"/>
      <c r="AJ66" s="123"/>
      <c r="AK66" s="110"/>
      <c r="AL66" s="112"/>
      <c r="AM66" s="125"/>
      <c r="AN66" s="107"/>
      <c r="AO66" s="107"/>
      <c r="AP66" s="107"/>
      <c r="AQ66" s="107"/>
      <c r="AR66" s="107"/>
      <c r="AS66" s="107"/>
    </row>
    <row r="67" spans="1:46" s="42" customFormat="1">
      <c r="B67" s="35" t="s">
        <v>2</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116"/>
      <c r="AI67" s="40">
        <f>AP64</f>
        <v>0</v>
      </c>
      <c r="AJ67" s="57">
        <f>IF(AN64=0,"－",AI67/AN64)</f>
        <v>0</v>
      </c>
      <c r="AK67" s="41">
        <f>AQ64</f>
        <v>0</v>
      </c>
      <c r="AL67" s="58">
        <f>IF(AO64=0,"－",AK67/AO64)</f>
        <v>0</v>
      </c>
      <c r="AM67" s="125"/>
      <c r="AN67" s="107"/>
      <c r="AO67" s="107"/>
      <c r="AP67" s="107"/>
      <c r="AQ67" s="107"/>
      <c r="AR67" s="107"/>
      <c r="AS67" s="107"/>
    </row>
    <row r="68" spans="1:46" s="42" customFormat="1" ht="14.25" thickBot="1">
      <c r="B68" s="43" t="s">
        <v>15</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117"/>
      <c r="AI68" s="44">
        <f>AR64</f>
        <v>0</v>
      </c>
      <c r="AJ68" s="59">
        <f>IF(AN64=0,"－",AI68/AN64)</f>
        <v>0</v>
      </c>
      <c r="AK68" s="45">
        <f>AS64</f>
        <v>0</v>
      </c>
      <c r="AL68" s="60">
        <f>IF(AO64=0,"－",AK68/AO64)</f>
        <v>0</v>
      </c>
      <c r="AM68" s="126"/>
      <c r="AN68" s="108"/>
      <c r="AO68" s="108"/>
      <c r="AP68" s="108"/>
      <c r="AQ68" s="108"/>
      <c r="AR68" s="108"/>
      <c r="AS68" s="108"/>
    </row>
    <row r="69" spans="1:46" s="42" customForma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2"/>
      <c r="AI69" s="32"/>
      <c r="AJ69" s="32"/>
      <c r="AK69" s="32"/>
      <c r="AL69" s="32"/>
      <c r="AM69" s="33"/>
      <c r="AN69" s="33"/>
      <c r="AO69" s="33"/>
      <c r="AP69" s="33"/>
      <c r="AQ69" s="33"/>
      <c r="AR69" s="33"/>
      <c r="AS69" s="33"/>
    </row>
    <row r="70" spans="1:46" s="42" customFormat="1">
      <c r="A70" s="32"/>
      <c r="B70" s="29"/>
      <c r="C70" s="29"/>
      <c r="D70" s="29"/>
      <c r="E70" s="29"/>
      <c r="F70" s="29"/>
      <c r="G70" s="29"/>
      <c r="H70" s="29"/>
      <c r="I70" s="29"/>
      <c r="J70" s="29"/>
      <c r="K70" s="29"/>
      <c r="L70" s="29"/>
      <c r="M70" s="29"/>
      <c r="N70" s="29"/>
      <c r="O70" s="29"/>
      <c r="P70" s="29"/>
      <c r="Q70" s="29"/>
      <c r="R70" s="29"/>
      <c r="S70" s="29"/>
      <c r="T70" s="29"/>
      <c r="U70" s="29"/>
      <c r="V70" s="29"/>
      <c r="W70" s="29"/>
      <c r="X70" s="29"/>
      <c r="Y70" s="53"/>
      <c r="Z70" s="53"/>
      <c r="AA70" s="53"/>
      <c r="AB70" s="53"/>
      <c r="AC70" s="53"/>
      <c r="AD70" s="53"/>
      <c r="AE70" s="53"/>
      <c r="AF70" s="53"/>
      <c r="AG70" s="53"/>
      <c r="AH70" s="55"/>
      <c r="AI70" s="55"/>
      <c r="AJ70" s="55"/>
      <c r="AK70" s="55"/>
      <c r="AL70" s="55"/>
      <c r="AM70" s="92"/>
      <c r="AN70" s="33"/>
      <c r="AO70" s="33"/>
      <c r="AP70" s="33"/>
      <c r="AQ70" s="33"/>
      <c r="AR70" s="33"/>
      <c r="AS70" s="33"/>
    </row>
    <row r="71" spans="1:46" ht="13.5" customHeight="1">
      <c r="Y71" s="53"/>
      <c r="Z71" s="53"/>
      <c r="AA71" s="53"/>
      <c r="AB71" s="53"/>
      <c r="AC71" s="53"/>
      <c r="AD71" s="89"/>
      <c r="AE71" s="89"/>
      <c r="AF71" s="89"/>
      <c r="AG71" s="89"/>
      <c r="AH71" s="89"/>
      <c r="AI71" s="89"/>
      <c r="AJ71" s="89"/>
      <c r="AK71" s="90"/>
      <c r="AL71" s="90"/>
      <c r="AM71" s="92"/>
      <c r="AT71" s="32"/>
    </row>
    <row r="72" spans="1:46">
      <c r="A72" s="48"/>
      <c r="Y72" s="53"/>
      <c r="Z72" s="53"/>
      <c r="AA72" s="53"/>
      <c r="AB72" s="53"/>
      <c r="AC72" s="53"/>
      <c r="AD72" s="53"/>
      <c r="AE72" s="53"/>
      <c r="AF72" s="53"/>
      <c r="AG72" s="53"/>
      <c r="AH72" s="55"/>
      <c r="AI72" s="55"/>
      <c r="AJ72" s="55"/>
      <c r="AK72" s="55"/>
      <c r="AL72" s="55"/>
      <c r="AM72" s="92"/>
      <c r="AT72" s="32"/>
    </row>
    <row r="73" spans="1:46">
      <c r="B73" s="50"/>
      <c r="Y73" s="53"/>
      <c r="Z73" s="53"/>
      <c r="AA73" s="53"/>
      <c r="AB73" s="53"/>
      <c r="AC73" s="53"/>
      <c r="AD73" s="53"/>
      <c r="AE73" s="53"/>
      <c r="AF73" s="53"/>
      <c r="AG73" s="53"/>
      <c r="AH73" s="55"/>
      <c r="AI73" s="55"/>
      <c r="AJ73" s="55"/>
      <c r="AK73" s="55"/>
      <c r="AL73" s="88"/>
      <c r="AM73" s="92"/>
      <c r="AT73" s="32"/>
    </row>
    <row r="74" spans="1:46">
      <c r="A74" s="48"/>
      <c r="Y74" s="53"/>
      <c r="Z74" s="81"/>
      <c r="AA74" s="81"/>
      <c r="AB74" s="81"/>
      <c r="AC74" s="81"/>
      <c r="AD74" s="91"/>
      <c r="AE74" s="91"/>
      <c r="AF74" s="91"/>
      <c r="AG74" s="91"/>
      <c r="AH74" s="91"/>
      <c r="AI74" s="91"/>
      <c r="AJ74" s="91"/>
      <c r="AK74" s="91"/>
      <c r="AL74" s="91"/>
      <c r="AM74" s="92"/>
      <c r="AT74" s="32"/>
    </row>
    <row r="75" spans="1:46">
      <c r="A75" s="48"/>
      <c r="Y75" s="53"/>
      <c r="Z75" s="53"/>
      <c r="AA75" s="53"/>
      <c r="AB75" s="53"/>
      <c r="AC75" s="53"/>
      <c r="AD75" s="53"/>
      <c r="AE75" s="53"/>
      <c r="AF75" s="53"/>
      <c r="AG75" s="53"/>
      <c r="AH75" s="54"/>
      <c r="AI75" s="54"/>
      <c r="AJ75" s="54"/>
      <c r="AK75" s="54"/>
      <c r="AL75" s="54"/>
      <c r="AM75" s="92"/>
      <c r="AT75" s="32"/>
    </row>
    <row r="76" spans="1:46">
      <c r="Y76" s="53"/>
      <c r="Z76" s="53"/>
      <c r="AA76" s="53"/>
      <c r="AB76" s="53"/>
      <c r="AC76" s="53"/>
      <c r="AD76" s="53"/>
      <c r="AE76" s="53"/>
      <c r="AF76" s="53"/>
      <c r="AG76" s="53"/>
      <c r="AH76" s="55"/>
      <c r="AI76" s="55"/>
      <c r="AJ76" s="55"/>
      <c r="AK76" s="55"/>
      <c r="AL76" s="55"/>
      <c r="AM76" s="92"/>
      <c r="AS76" s="33"/>
      <c r="AT76" s="32"/>
    </row>
    <row r="77" spans="1:46">
      <c r="AH77" s="49"/>
      <c r="AL77" s="55"/>
      <c r="AM77" s="92"/>
      <c r="AT77" s="32"/>
    </row>
    <row r="78" spans="1:46">
      <c r="A78" s="48"/>
      <c r="AH78" s="48"/>
      <c r="AI78" s="48"/>
      <c r="AJ78" s="48"/>
      <c r="AK78" s="48"/>
      <c r="AL78" s="54"/>
      <c r="AM78" s="92"/>
      <c r="AT78" s="32"/>
    </row>
    <row r="79" spans="1:46">
      <c r="A79" s="48"/>
      <c r="AH79" s="48"/>
      <c r="AI79" s="48"/>
      <c r="AJ79" s="48"/>
      <c r="AK79" s="48"/>
      <c r="AL79" s="54"/>
      <c r="AM79" s="92"/>
      <c r="AT79" s="32"/>
    </row>
    <row r="80" spans="1:46" ht="13.5" customHeight="1">
      <c r="A80" s="48"/>
      <c r="AD80" s="52"/>
      <c r="AE80" s="53"/>
      <c r="AF80" s="53"/>
      <c r="AG80" s="53"/>
      <c r="AH80" s="54"/>
      <c r="AI80" s="54"/>
      <c r="AJ80" s="48"/>
      <c r="AK80" s="151"/>
      <c r="AL80" s="151"/>
      <c r="AT80" s="32"/>
    </row>
    <row r="81" spans="1:46">
      <c r="A81" s="48"/>
      <c r="AD81" s="52"/>
      <c r="AE81" s="62"/>
      <c r="AF81" s="62"/>
      <c r="AG81" s="62"/>
      <c r="AH81" s="63"/>
      <c r="AI81" s="63"/>
      <c r="AJ81" s="64"/>
      <c r="AK81" s="48"/>
      <c r="AL81" s="48"/>
      <c r="AT81" s="32"/>
    </row>
    <row r="82" spans="1:46">
      <c r="AD82" s="52"/>
      <c r="AE82" s="62"/>
      <c r="AF82" s="62"/>
      <c r="AG82" s="62"/>
      <c r="AH82" s="63"/>
      <c r="AI82" s="63"/>
      <c r="AJ82" s="64"/>
    </row>
    <row r="83" spans="1:46">
      <c r="AD83" s="52"/>
      <c r="AE83" s="53"/>
      <c r="AF83" s="53"/>
      <c r="AG83" s="53"/>
      <c r="AH83" s="55"/>
      <c r="AI83" s="55"/>
    </row>
    <row r="84" spans="1:46">
      <c r="AH84" s="56"/>
    </row>
    <row r="87" spans="1:46" ht="13.5" customHeight="1"/>
    <row r="94" spans="1:46" ht="13.5" customHeight="1"/>
    <row r="101" ht="13.5" customHeight="1"/>
    <row r="108" ht="13.5" customHeight="1"/>
  </sheetData>
  <mergeCells count="211">
    <mergeCell ref="AJ2:AL2"/>
    <mergeCell ref="B3:C3"/>
    <mergeCell ref="B5:C5"/>
    <mergeCell ref="D5:E5"/>
    <mergeCell ref="F5:G5"/>
    <mergeCell ref="H5:I5"/>
    <mergeCell ref="K5:L5"/>
    <mergeCell ref="H4:I4"/>
    <mergeCell ref="K4:L4"/>
    <mergeCell ref="M5:N5"/>
    <mergeCell ref="D3:P3"/>
    <mergeCell ref="O5:P5"/>
    <mergeCell ref="X4:Z4"/>
    <mergeCell ref="C6:AG6"/>
    <mergeCell ref="AH6:AH7"/>
    <mergeCell ref="AI6:AJ7"/>
    <mergeCell ref="B4:C4"/>
    <mergeCell ref="D4:E4"/>
    <mergeCell ref="F4:G4"/>
    <mergeCell ref="B9:B10"/>
    <mergeCell ref="M4:N4"/>
    <mergeCell ref="O4:P4"/>
    <mergeCell ref="C14:AG14"/>
    <mergeCell ref="AH14:AH15"/>
    <mergeCell ref="AI14:AJ15"/>
    <mergeCell ref="AK14:AL15"/>
    <mergeCell ref="AM14:AM15"/>
    <mergeCell ref="AR6:AR7"/>
    <mergeCell ref="AS6:AS7"/>
    <mergeCell ref="AH8:AH12"/>
    <mergeCell ref="AI8:AI10"/>
    <mergeCell ref="AJ8:AJ10"/>
    <mergeCell ref="AK8:AK10"/>
    <mergeCell ref="AL8:AL10"/>
    <mergeCell ref="AM8:AM12"/>
    <mergeCell ref="AN8:AN12"/>
    <mergeCell ref="AO8:AO12"/>
    <mergeCell ref="AK6:AL7"/>
    <mergeCell ref="AM6:AM7"/>
    <mergeCell ref="AN6:AN7"/>
    <mergeCell ref="AO6:AO7"/>
    <mergeCell ref="AP6:AP7"/>
    <mergeCell ref="AQ6:AQ7"/>
    <mergeCell ref="AN14:AN15"/>
    <mergeCell ref="AO14:AO15"/>
    <mergeCell ref="AP14:AP15"/>
    <mergeCell ref="AQ14:AQ15"/>
    <mergeCell ref="AR14:AR15"/>
    <mergeCell ref="AS14:AS15"/>
    <mergeCell ref="AP8:AP12"/>
    <mergeCell ref="AQ8:AQ12"/>
    <mergeCell ref="AR8:AR12"/>
    <mergeCell ref="AS8:AS12"/>
    <mergeCell ref="AN22:AN23"/>
    <mergeCell ref="AO22:AO23"/>
    <mergeCell ref="AP22:AP23"/>
    <mergeCell ref="AQ22:AQ23"/>
    <mergeCell ref="AR22:AR23"/>
    <mergeCell ref="AS22:AS23"/>
    <mergeCell ref="AQ16:AQ20"/>
    <mergeCell ref="AR16:AR20"/>
    <mergeCell ref="AS16:AS20"/>
    <mergeCell ref="B17:B18"/>
    <mergeCell ref="C22:AG22"/>
    <mergeCell ref="AH22:AH23"/>
    <mergeCell ref="AI22:AJ23"/>
    <mergeCell ref="AK22:AL23"/>
    <mergeCell ref="AM22:AM23"/>
    <mergeCell ref="AN16:AN20"/>
    <mergeCell ref="AO16:AO20"/>
    <mergeCell ref="AP16:AP20"/>
    <mergeCell ref="AH16:AH20"/>
    <mergeCell ref="AI16:AI18"/>
    <mergeCell ref="AJ16:AJ18"/>
    <mergeCell ref="AK16:AK18"/>
    <mergeCell ref="AL16:AL18"/>
    <mergeCell ref="AM16:AM20"/>
    <mergeCell ref="AN30:AN31"/>
    <mergeCell ref="AO30:AO31"/>
    <mergeCell ref="AP30:AP31"/>
    <mergeCell ref="AQ30:AQ31"/>
    <mergeCell ref="AR30:AR31"/>
    <mergeCell ref="AS30:AS31"/>
    <mergeCell ref="B25:B26"/>
    <mergeCell ref="C30:AG30"/>
    <mergeCell ref="AH30:AH31"/>
    <mergeCell ref="AI30:AJ31"/>
    <mergeCell ref="AK30:AL31"/>
    <mergeCell ref="AM30:AM31"/>
    <mergeCell ref="AN24:AN28"/>
    <mergeCell ref="AO24:AO28"/>
    <mergeCell ref="AP24:AP28"/>
    <mergeCell ref="AQ24:AQ28"/>
    <mergeCell ref="AR24:AR28"/>
    <mergeCell ref="AS24:AS28"/>
    <mergeCell ref="AH24:AH28"/>
    <mergeCell ref="AI24:AI26"/>
    <mergeCell ref="AJ24:AJ26"/>
    <mergeCell ref="AK24:AK26"/>
    <mergeCell ref="AL24:AL26"/>
    <mergeCell ref="AM24:AM28"/>
    <mergeCell ref="AQ32:AQ36"/>
    <mergeCell ref="AR32:AR36"/>
    <mergeCell ref="AS32:AS36"/>
    <mergeCell ref="AH32:AH36"/>
    <mergeCell ref="AI32:AI34"/>
    <mergeCell ref="AJ32:AJ34"/>
    <mergeCell ref="AK32:AK34"/>
    <mergeCell ref="AL32:AL34"/>
    <mergeCell ref="AM32:AM36"/>
    <mergeCell ref="B33:B34"/>
    <mergeCell ref="C38:AG38"/>
    <mergeCell ref="AH38:AH39"/>
    <mergeCell ref="AI38:AJ39"/>
    <mergeCell ref="AK38:AL39"/>
    <mergeCell ref="AM38:AM39"/>
    <mergeCell ref="AN32:AN36"/>
    <mergeCell ref="AO32:AO36"/>
    <mergeCell ref="AP32:AP36"/>
    <mergeCell ref="AS40:AS44"/>
    <mergeCell ref="AH40:AH44"/>
    <mergeCell ref="AI40:AI42"/>
    <mergeCell ref="AJ40:AJ42"/>
    <mergeCell ref="AK40:AK42"/>
    <mergeCell ref="AL40:AL42"/>
    <mergeCell ref="AM40:AM44"/>
    <mergeCell ref="AN38:AN39"/>
    <mergeCell ref="AO38:AO39"/>
    <mergeCell ref="AP38:AP39"/>
    <mergeCell ref="AQ38:AQ39"/>
    <mergeCell ref="AR38:AR39"/>
    <mergeCell ref="AS38:AS39"/>
    <mergeCell ref="AS48:AS52"/>
    <mergeCell ref="AH48:AH52"/>
    <mergeCell ref="AI48:AI50"/>
    <mergeCell ref="AJ48:AJ50"/>
    <mergeCell ref="AK48:AK50"/>
    <mergeCell ref="AL48:AL50"/>
    <mergeCell ref="AM48:AM52"/>
    <mergeCell ref="AN46:AN47"/>
    <mergeCell ref="AO46:AO47"/>
    <mergeCell ref="AP46:AP47"/>
    <mergeCell ref="AQ46:AQ47"/>
    <mergeCell ref="AR46:AR47"/>
    <mergeCell ref="AS46:AS47"/>
    <mergeCell ref="AH46:AH47"/>
    <mergeCell ref="AI46:AJ47"/>
    <mergeCell ref="AK46:AL47"/>
    <mergeCell ref="AM46:AM47"/>
    <mergeCell ref="AS56:AS60"/>
    <mergeCell ref="AH56:AH60"/>
    <mergeCell ref="AI56:AI58"/>
    <mergeCell ref="AJ56:AJ58"/>
    <mergeCell ref="AK56:AK58"/>
    <mergeCell ref="AL56:AL58"/>
    <mergeCell ref="AM56:AM60"/>
    <mergeCell ref="AN54:AN55"/>
    <mergeCell ref="AO54:AO55"/>
    <mergeCell ref="AP54:AP55"/>
    <mergeCell ref="AQ54:AQ55"/>
    <mergeCell ref="AR54:AR55"/>
    <mergeCell ref="AS54:AS55"/>
    <mergeCell ref="AH54:AH55"/>
    <mergeCell ref="AI54:AJ55"/>
    <mergeCell ref="AK54:AL55"/>
    <mergeCell ref="AM54:AM55"/>
    <mergeCell ref="AS64:AS68"/>
    <mergeCell ref="AH64:AH68"/>
    <mergeCell ref="AI64:AI66"/>
    <mergeCell ref="AJ64:AJ66"/>
    <mergeCell ref="AK64:AK66"/>
    <mergeCell ref="AL64:AL66"/>
    <mergeCell ref="AM64:AM68"/>
    <mergeCell ref="AN62:AN63"/>
    <mergeCell ref="AO62:AO63"/>
    <mergeCell ref="AP62:AP63"/>
    <mergeCell ref="AQ62:AQ63"/>
    <mergeCell ref="AR62:AR63"/>
    <mergeCell ref="AS62:AS63"/>
    <mergeCell ref="AH62:AH63"/>
    <mergeCell ref="AI62:AJ63"/>
    <mergeCell ref="AK62:AL63"/>
    <mergeCell ref="AM62:AM63"/>
    <mergeCell ref="AK80:AL80"/>
    <mergeCell ref="AN64:AN68"/>
    <mergeCell ref="AO64:AO68"/>
    <mergeCell ref="AP64:AP68"/>
    <mergeCell ref="AQ64:AQ68"/>
    <mergeCell ref="AR64:AR68"/>
    <mergeCell ref="B57:B58"/>
    <mergeCell ref="C62:AG62"/>
    <mergeCell ref="AN56:AN60"/>
    <mergeCell ref="AO56:AO60"/>
    <mergeCell ref="AP56:AP60"/>
    <mergeCell ref="AQ56:AQ60"/>
    <mergeCell ref="AR56:AR60"/>
    <mergeCell ref="B49:B50"/>
    <mergeCell ref="C54:AG54"/>
    <mergeCell ref="AN48:AN52"/>
    <mergeCell ref="AO48:AO52"/>
    <mergeCell ref="AP48:AP52"/>
    <mergeCell ref="AQ48:AQ52"/>
    <mergeCell ref="AR48:AR52"/>
    <mergeCell ref="B41:B42"/>
    <mergeCell ref="B65:B66"/>
    <mergeCell ref="C46:AG46"/>
    <mergeCell ref="AN40:AN44"/>
    <mergeCell ref="AO40:AO44"/>
    <mergeCell ref="AP40:AP44"/>
    <mergeCell ref="AQ40:AQ44"/>
    <mergeCell ref="AR40:AR44"/>
  </mergeCells>
  <phoneticPr fontId="1"/>
  <conditionalFormatting sqref="C7:AG12">
    <cfRule type="expression" dxfId="80" priority="23">
      <formula>COUNTIF(祝日,C$7)=1</formula>
    </cfRule>
    <cfRule type="expression" dxfId="79" priority="26">
      <formula>WEEKDAY(C$7)=7</formula>
    </cfRule>
    <cfRule type="expression" dxfId="78" priority="27">
      <formula>WEEKDAY(C$7)=1</formula>
    </cfRule>
  </conditionalFormatting>
  <conditionalFormatting sqref="C15:AG20">
    <cfRule type="expression" dxfId="77" priority="22">
      <formula>COUNTIF(祝日,C$15)=1</formula>
    </cfRule>
    <cfRule type="expression" dxfId="76" priority="24">
      <formula>WEEKDAY(C$15)=7</formula>
    </cfRule>
    <cfRule type="expression" dxfId="75" priority="25">
      <formula>WEEKDAY(C$15)=1</formula>
    </cfRule>
  </conditionalFormatting>
  <conditionalFormatting sqref="C23:AG28">
    <cfRule type="expression" dxfId="74" priority="19" stopIfTrue="1">
      <formula>COUNTIF(祝日,C$23)=1</formula>
    </cfRule>
    <cfRule type="expression" dxfId="73" priority="20">
      <formula>WEEKDAY(C$23)=7</formula>
    </cfRule>
    <cfRule type="expression" dxfId="72" priority="21">
      <formula>WEEKDAY(C$23)=1</formula>
    </cfRule>
  </conditionalFormatting>
  <conditionalFormatting sqref="C31:AG36">
    <cfRule type="expression" dxfId="71" priority="16" stopIfTrue="1">
      <formula>COUNTIF(祝日,C$31)=1</formula>
    </cfRule>
    <cfRule type="expression" dxfId="70" priority="17">
      <formula>WEEKDAY(C$31)=7</formula>
    </cfRule>
    <cfRule type="expression" dxfId="69" priority="18">
      <formula>WEEKDAY(C$31)=1</formula>
    </cfRule>
  </conditionalFormatting>
  <conditionalFormatting sqref="C43:C44 C39:AG42">
    <cfRule type="expression" dxfId="68" priority="13" stopIfTrue="1">
      <formula>COUNTIF(祝日,C$39)=1</formula>
    </cfRule>
    <cfRule type="expression" dxfId="67" priority="14">
      <formula>WEEKDAY(C$39)=7</formula>
    </cfRule>
    <cfRule type="expression" dxfId="66" priority="15">
      <formula>WEEKDAY(C$39)=1</formula>
    </cfRule>
  </conditionalFormatting>
  <conditionalFormatting sqref="C47:AG52">
    <cfRule type="expression" dxfId="65" priority="10" stopIfTrue="1">
      <formula>COUNTIF(祝日,C$47)=1</formula>
    </cfRule>
    <cfRule type="expression" dxfId="64" priority="11">
      <formula>WEEKDAY(C$47)=7</formula>
    </cfRule>
    <cfRule type="expression" dxfId="63" priority="12">
      <formula>WEEKDAY(C$47)=1</formula>
    </cfRule>
  </conditionalFormatting>
  <conditionalFormatting sqref="C55:AG60">
    <cfRule type="expression" dxfId="62" priority="7" stopIfTrue="1">
      <formula>COUNTIF(祝日,C$55)=1</formula>
    </cfRule>
    <cfRule type="expression" dxfId="61" priority="8">
      <formula>WEEKDAY(C$55)=7</formula>
    </cfRule>
    <cfRule type="expression" dxfId="60" priority="9">
      <formula>WEEKDAY(C$55)=1</formula>
    </cfRule>
  </conditionalFormatting>
  <conditionalFormatting sqref="C63:AG68">
    <cfRule type="expression" dxfId="59" priority="4" stopIfTrue="1">
      <formula>COUNTIF(祝日,C$63)=1</formula>
    </cfRule>
    <cfRule type="expression" dxfId="58" priority="5">
      <formula>WEEKDAY(C$63)=7</formula>
    </cfRule>
    <cfRule type="expression" dxfId="57" priority="6">
      <formula>WEEKDAY(C$63)=1</formula>
    </cfRule>
  </conditionalFormatting>
  <conditionalFormatting sqref="D43:AG44">
    <cfRule type="expression" dxfId="56" priority="1" stopIfTrue="1">
      <formula>COUNTIF(祝日,D$39)=1</formula>
    </cfRule>
    <cfRule type="expression" dxfId="55" priority="2">
      <formula>WEEKDAY(D$39)=7</formula>
    </cfRule>
    <cfRule type="expression" dxfId="54" priority="3">
      <formula>WEEKDAY(D$39)=1</formula>
    </cfRule>
  </conditionalFormatting>
  <dataValidations disablePrompts="1" count="3">
    <dataValidation type="list" allowBlank="1" showInputMessage="1" showErrorMessage="1" sqref="C9:AG9 C17:AG17 C25:AG25 C33:AG33 C41:AG41 C49:AG49 C57:AG57 C65:AG65">
      <formula1>"契約日,着手日,完了日,完了日工期末,工期末,振替日,夏季休暇,年末年始休暇"</formula1>
    </dataValidation>
    <dataValidation type="list" allowBlank="1" showInputMessage="1" showErrorMessage="1" sqref="C12:AG12 C28:AG28 C36:AG36 C44:AG44 C52:AG52 C60:AG60 C68:AG68 C20:AG20">
      <formula1>"○"</formula1>
    </dataValidation>
    <dataValidation type="list" allowBlank="1" showInputMessage="1" showErrorMessage="1" sqref="C11:AG11 C27:AG27 C35:AG35 C43:AG43 C51:AG51 C59:AG59 C67:AG67 C19:AG19">
      <formula1>"－,○,対象外"</formula1>
    </dataValidation>
  </dataValidations>
  <printOptions horizontalCentered="1"/>
  <pageMargins left="0.51181102362204722" right="0.31496062992125984" top="0.31496062992125984" bottom="0.27559055118110237" header="0.31496062992125984" footer="0.11811023622047245"/>
  <pageSetup paperSize="9" scale="5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X108"/>
  <sheetViews>
    <sheetView view="pageBreakPreview" zoomScaleNormal="100" zoomScaleSheetLayoutView="100" workbookViewId="0">
      <selection activeCell="C79" sqref="C79:AL80"/>
    </sheetView>
  </sheetViews>
  <sheetFormatPr defaultColWidth="9" defaultRowHeight="13.5"/>
  <cols>
    <col min="1" max="1" width="1.5" style="32" customWidth="1"/>
    <col min="2" max="2" width="5.125" style="29" customWidth="1"/>
    <col min="3" max="33" width="4.125" style="29" customWidth="1"/>
    <col min="34" max="34" width="9.125" style="32" customWidth="1"/>
    <col min="35" max="35" width="4.125" style="32" customWidth="1"/>
    <col min="36" max="36" width="5.625" style="32" customWidth="1"/>
    <col min="37" max="37" width="4.125" style="32" customWidth="1"/>
    <col min="38" max="38" width="5.625" style="32" customWidth="1"/>
    <col min="39" max="44" width="8.75" style="33" customWidth="1"/>
    <col min="47" max="47" width="9" style="32"/>
    <col min="48" max="48" width="5.25" style="32" customWidth="1"/>
    <col min="49" max="49" width="5.25" style="32" bestFit="1" customWidth="1"/>
    <col min="50" max="16384" width="9" style="32"/>
  </cols>
  <sheetData>
    <row r="1" spans="2:50" customFormat="1" ht="24">
      <c r="B1" s="28" t="s">
        <v>92</v>
      </c>
      <c r="C1" s="29"/>
      <c r="D1" s="29"/>
      <c r="E1" s="29"/>
      <c r="F1" s="29"/>
      <c r="G1" s="29"/>
      <c r="H1" s="29"/>
      <c r="I1" s="29"/>
      <c r="J1" s="29"/>
      <c r="K1" s="29"/>
      <c r="L1" s="28"/>
      <c r="M1" s="29"/>
      <c r="N1" s="29"/>
      <c r="O1" s="29"/>
      <c r="P1" s="29"/>
      <c r="Q1" s="29"/>
      <c r="R1" s="29"/>
      <c r="S1" s="29"/>
      <c r="T1" s="29"/>
      <c r="U1" s="29"/>
      <c r="V1" s="29"/>
      <c r="W1" s="29"/>
      <c r="X1" s="29"/>
      <c r="Y1" s="29"/>
      <c r="Z1" s="29"/>
      <c r="AA1" s="29"/>
      <c r="AB1" s="28"/>
      <c r="AC1" s="29"/>
      <c r="AD1" s="29"/>
      <c r="AE1" s="29"/>
      <c r="AF1" s="29"/>
      <c r="AG1" s="29"/>
      <c r="AJ1" s="82"/>
      <c r="AK1" s="84" t="s">
        <v>27</v>
      </c>
      <c r="AL1" s="84"/>
      <c r="AM1" s="30"/>
      <c r="AN1" s="30"/>
      <c r="AO1" s="30"/>
      <c r="AP1" s="30"/>
      <c r="AQ1" s="30"/>
      <c r="AR1" s="30"/>
    </row>
    <row r="2" spans="2:50" customFormat="1" ht="24" customHeight="1">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J2" s="152" t="s">
        <v>99</v>
      </c>
      <c r="AK2" s="152"/>
      <c r="AL2" s="152"/>
      <c r="AM2" s="30"/>
      <c r="AN2" s="30"/>
      <c r="AO2" s="30"/>
      <c r="AP2" s="30"/>
      <c r="AQ2" s="30"/>
      <c r="AR2" s="30"/>
    </row>
    <row r="3" spans="2:50" customFormat="1" ht="17.25">
      <c r="B3" s="146" t="s">
        <v>16</v>
      </c>
      <c r="C3" s="146"/>
      <c r="D3" s="158" t="str">
        <f>'別紙１ (16ヶ月以内シート１)'!D3</f>
        <v>○○○新築工事</v>
      </c>
      <c r="E3" s="158"/>
      <c r="F3" s="158"/>
      <c r="G3" s="158"/>
      <c r="H3" s="158"/>
      <c r="I3" s="158"/>
      <c r="J3" s="158"/>
      <c r="K3" s="158"/>
      <c r="L3" s="158"/>
      <c r="M3" s="158"/>
      <c r="N3" s="158"/>
      <c r="O3" s="158"/>
      <c r="P3" s="158"/>
      <c r="Q3" s="29"/>
      <c r="R3" s="29"/>
      <c r="S3" s="29"/>
      <c r="T3" s="29"/>
      <c r="U3" s="29"/>
      <c r="V3" s="29"/>
      <c r="W3" s="29"/>
      <c r="X3" s="29"/>
      <c r="Y3" s="29"/>
      <c r="Z3" s="29"/>
      <c r="AA3" s="29"/>
      <c r="AB3" s="29"/>
      <c r="AC3" s="29"/>
      <c r="AD3" s="29"/>
      <c r="AE3" s="29"/>
      <c r="AF3" s="29"/>
      <c r="AG3" s="29"/>
      <c r="AM3" s="31"/>
      <c r="AN3" s="31"/>
      <c r="AO3" s="30"/>
      <c r="AP3" s="30"/>
      <c r="AQ3" s="30"/>
      <c r="AR3" s="30"/>
    </row>
    <row r="4" spans="2:50" customFormat="1" ht="17.25" customHeight="1">
      <c r="B4" s="146" t="s">
        <v>88</v>
      </c>
      <c r="C4" s="146"/>
      <c r="D4" s="154">
        <f>'別紙１ (16ヶ月以内シート１)'!D4:E4</f>
        <v>2022</v>
      </c>
      <c r="E4" s="154"/>
      <c r="F4" s="155">
        <f>'別紙１ (16ヶ月以内シート１)'!F4:G4</f>
        <v>7</v>
      </c>
      <c r="G4" s="155"/>
      <c r="H4" s="156">
        <f>'別紙１ (16ヶ月以内シート１)'!H4:I4</f>
        <v>6</v>
      </c>
      <c r="I4" s="156"/>
      <c r="J4" s="29" t="s">
        <v>44</v>
      </c>
      <c r="K4" s="154">
        <f>'別紙１ (16ヶ月以内シート１)'!K4:L4</f>
        <v>2023</v>
      </c>
      <c r="L4" s="154"/>
      <c r="M4" s="155">
        <f>'別紙１ (16ヶ月以内シート１)'!M4:N4</f>
        <v>10</v>
      </c>
      <c r="N4" s="155"/>
      <c r="O4" s="156">
        <f>'別紙１ (16ヶ月以内シート１)'!O4:P4</f>
        <v>5</v>
      </c>
      <c r="P4" s="156"/>
      <c r="Q4" s="29"/>
      <c r="R4" s="29"/>
      <c r="S4" s="29"/>
      <c r="T4" s="29"/>
      <c r="U4" s="29"/>
      <c r="V4" s="29"/>
      <c r="W4" s="29"/>
      <c r="X4" s="157"/>
      <c r="Y4" s="157"/>
      <c r="Z4" s="157"/>
      <c r="AA4" s="29"/>
      <c r="AB4" s="29"/>
      <c r="AC4" s="29"/>
      <c r="AD4" s="29"/>
      <c r="AE4" s="29"/>
      <c r="AF4" s="29"/>
      <c r="AG4" s="85"/>
      <c r="AH4" s="32"/>
      <c r="AI4" s="75"/>
      <c r="AJ4" s="75"/>
      <c r="AK4" s="75"/>
      <c r="AL4" s="75"/>
      <c r="AM4" s="30"/>
      <c r="AN4" s="30"/>
      <c r="AO4" s="30"/>
      <c r="AP4" s="30"/>
      <c r="AQ4" s="30"/>
      <c r="AR4" s="30"/>
    </row>
    <row r="5" spans="2:50" ht="24" customHeight="1" thickBot="1">
      <c r="B5" s="153" t="s">
        <v>100</v>
      </c>
      <c r="C5" s="153"/>
      <c r="D5" s="154">
        <f>YEAR(EDATE('別紙１ (16ヶ月以内シート１)'!D4&amp;"/"&amp;'別紙１ (16ヶ月以内シート１)'!F4&amp;"/"&amp;'別紙１ (16ヶ月以内シート１)'!H4,8))</f>
        <v>2023</v>
      </c>
      <c r="E5" s="154"/>
      <c r="F5" s="155">
        <f>MONTH(EDATE('別紙１ (16ヶ月以内シート１)'!D4&amp;"/"&amp;'別紙１ (16ヶ月以内シート１)'!F4&amp;"/"&amp;'別紙１ (16ヶ月以内シート１)'!H4,8))</f>
        <v>3</v>
      </c>
      <c r="G5" s="155"/>
      <c r="H5" s="156"/>
      <c r="I5" s="156"/>
      <c r="J5" s="29" t="s">
        <v>44</v>
      </c>
      <c r="K5" s="154">
        <f>YEAR(EDATE(D4&amp;"/"&amp;F4&amp;"/"&amp;H4,15))</f>
        <v>2023</v>
      </c>
      <c r="L5" s="154"/>
      <c r="M5" s="155">
        <f>MONTH(EDATE(D4&amp;"/"&amp;F4&amp;"/"&amp;H4,15))</f>
        <v>10</v>
      </c>
      <c r="N5" s="155"/>
      <c r="O5" s="156"/>
      <c r="P5" s="156"/>
      <c r="AS5" s="32"/>
      <c r="AT5" s="32"/>
    </row>
    <row r="6" spans="2:50" ht="13.5" customHeight="1">
      <c r="B6" s="34" t="s">
        <v>0</v>
      </c>
      <c r="C6" s="127">
        <f>DATE(D5,F5,1)</f>
        <v>44986</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45"/>
      <c r="AH6" s="141" t="s">
        <v>28</v>
      </c>
      <c r="AI6" s="131" t="s">
        <v>14</v>
      </c>
      <c r="AJ6" s="143"/>
      <c r="AK6" s="135" t="s">
        <v>13</v>
      </c>
      <c r="AL6" s="136"/>
      <c r="AM6" s="124" t="s">
        <v>29</v>
      </c>
      <c r="AN6" s="106" t="s">
        <v>30</v>
      </c>
      <c r="AO6" s="106" t="s">
        <v>31</v>
      </c>
      <c r="AP6" s="106" t="s">
        <v>32</v>
      </c>
      <c r="AQ6" s="106" t="s">
        <v>33</v>
      </c>
      <c r="AR6" s="106" t="s">
        <v>34</v>
      </c>
      <c r="AS6" s="106" t="s">
        <v>35</v>
      </c>
      <c r="AT6" s="32"/>
    </row>
    <row r="7" spans="2:50">
      <c r="B7" s="35" t="s">
        <v>1</v>
      </c>
      <c r="C7" s="36">
        <f>DATE(YEAR(C6),MONTH(C6),DAY(C6))</f>
        <v>44986</v>
      </c>
      <c r="D7" s="36">
        <f>IF(MONTH(DATE(YEAR(C7),MONTH(C7),DAY(C7)+1))=MONTH($C6),DATE(YEAR(C7),MONTH(C7),DAY(C7)+1),"")</f>
        <v>44987</v>
      </c>
      <c r="E7" s="36">
        <f t="shared" ref="E7:AC7" si="0">IF(MONTH(DATE(YEAR(D7),MONTH(D7),DAY(D7)+1))=MONTH($C$6),DATE(YEAR(D7),MONTH(D7),DAY(D7)+1),"")</f>
        <v>44988</v>
      </c>
      <c r="F7" s="72">
        <f t="shared" si="0"/>
        <v>44989</v>
      </c>
      <c r="G7" s="36">
        <f t="shared" si="0"/>
        <v>44990</v>
      </c>
      <c r="H7" s="36">
        <f t="shared" si="0"/>
        <v>44991</v>
      </c>
      <c r="I7" s="36">
        <f t="shared" si="0"/>
        <v>44992</v>
      </c>
      <c r="J7" s="36">
        <f t="shared" si="0"/>
        <v>44993</v>
      </c>
      <c r="K7" s="36">
        <f t="shared" si="0"/>
        <v>44994</v>
      </c>
      <c r="L7" s="36">
        <f t="shared" si="0"/>
        <v>44995</v>
      </c>
      <c r="M7" s="36">
        <f t="shared" si="0"/>
        <v>44996</v>
      </c>
      <c r="N7" s="36">
        <f t="shared" si="0"/>
        <v>44997</v>
      </c>
      <c r="O7" s="36">
        <f t="shared" si="0"/>
        <v>44998</v>
      </c>
      <c r="P7" s="36">
        <f t="shared" si="0"/>
        <v>44999</v>
      </c>
      <c r="Q7" s="36">
        <f t="shared" si="0"/>
        <v>45000</v>
      </c>
      <c r="R7" s="36">
        <f t="shared" si="0"/>
        <v>45001</v>
      </c>
      <c r="S7" s="36">
        <f t="shared" si="0"/>
        <v>45002</v>
      </c>
      <c r="T7" s="36">
        <f t="shared" si="0"/>
        <v>45003</v>
      </c>
      <c r="U7" s="36">
        <f t="shared" si="0"/>
        <v>45004</v>
      </c>
      <c r="V7" s="36">
        <f t="shared" si="0"/>
        <v>45005</v>
      </c>
      <c r="W7" s="36">
        <f t="shared" si="0"/>
        <v>45006</v>
      </c>
      <c r="X7" s="36">
        <f t="shared" si="0"/>
        <v>45007</v>
      </c>
      <c r="Y7" s="36">
        <f t="shared" si="0"/>
        <v>45008</v>
      </c>
      <c r="Z7" s="36">
        <f t="shared" si="0"/>
        <v>45009</v>
      </c>
      <c r="AA7" s="36">
        <f t="shared" si="0"/>
        <v>45010</v>
      </c>
      <c r="AB7" s="36">
        <f t="shared" si="0"/>
        <v>45011</v>
      </c>
      <c r="AC7" s="36">
        <f t="shared" si="0"/>
        <v>45012</v>
      </c>
      <c r="AD7" s="36">
        <f>IF(MONTH(DATE(YEAR(AC7),MONTH(AC7),DAY(AC7)+1))=MONTH($C$6),DATE(YEAR(AC7),MONTH(AC7),DAY(AC7)+1),"")</f>
        <v>45013</v>
      </c>
      <c r="AE7" s="36">
        <f>IF(MONTH(DATE(YEAR(AD7),MONTH(AD7),DAY(AD7)+1))=MONTH($C$6),DATE(YEAR(AD7),MONTH(AD7),DAY(AD7)+1),"")</f>
        <v>45014</v>
      </c>
      <c r="AF7" s="36">
        <f t="shared" ref="AF7:AG7" si="1">IF(MONTH(DATE(YEAR(AE7),MONTH(AE7),DAY(AE7)+1))=MONTH($C$6),DATE(YEAR(AE7),MONTH(AE7),DAY(AE7)+1),"")</f>
        <v>45015</v>
      </c>
      <c r="AG7" s="36">
        <f t="shared" si="1"/>
        <v>45016</v>
      </c>
      <c r="AH7" s="142"/>
      <c r="AI7" s="133"/>
      <c r="AJ7" s="144"/>
      <c r="AK7" s="137"/>
      <c r="AL7" s="138"/>
      <c r="AM7" s="126"/>
      <c r="AN7" s="108"/>
      <c r="AO7" s="108"/>
      <c r="AP7" s="108"/>
      <c r="AQ7" s="108"/>
      <c r="AR7" s="108"/>
      <c r="AS7" s="108"/>
      <c r="AT7" s="32"/>
    </row>
    <row r="8" spans="2:50" ht="13.5" customHeight="1">
      <c r="B8" s="35" t="s">
        <v>3</v>
      </c>
      <c r="C8" s="37" t="str">
        <f>TEXT(C7,"aaa")</f>
        <v>水</v>
      </c>
      <c r="D8" s="37" t="str">
        <f t="shared" ref="D8:AG8" si="2">TEXT(D7,"aaa")</f>
        <v>木</v>
      </c>
      <c r="E8" s="37" t="str">
        <f t="shared" si="2"/>
        <v>金</v>
      </c>
      <c r="F8" s="38" t="str">
        <f t="shared" si="2"/>
        <v>土</v>
      </c>
      <c r="G8" s="37" t="str">
        <f t="shared" si="2"/>
        <v>日</v>
      </c>
      <c r="H8" s="37" t="str">
        <f t="shared" si="2"/>
        <v>月</v>
      </c>
      <c r="I8" s="37" t="str">
        <f t="shared" si="2"/>
        <v>火</v>
      </c>
      <c r="J8" s="37" t="str">
        <f t="shared" si="2"/>
        <v>水</v>
      </c>
      <c r="K8" s="37" t="str">
        <f t="shared" si="2"/>
        <v>木</v>
      </c>
      <c r="L8" s="37" t="str">
        <f t="shared" si="2"/>
        <v>金</v>
      </c>
      <c r="M8" s="37" t="str">
        <f t="shared" si="2"/>
        <v>土</v>
      </c>
      <c r="N8" s="37" t="str">
        <f t="shared" si="2"/>
        <v>日</v>
      </c>
      <c r="O8" s="37" t="str">
        <f t="shared" si="2"/>
        <v>月</v>
      </c>
      <c r="P8" s="37" t="str">
        <f t="shared" si="2"/>
        <v>火</v>
      </c>
      <c r="Q8" s="37" t="str">
        <f t="shared" si="2"/>
        <v>水</v>
      </c>
      <c r="R8" s="37" t="str">
        <f t="shared" si="2"/>
        <v>木</v>
      </c>
      <c r="S8" s="37" t="str">
        <f t="shared" si="2"/>
        <v>金</v>
      </c>
      <c r="T8" s="37" t="str">
        <f t="shared" si="2"/>
        <v>土</v>
      </c>
      <c r="U8" s="37" t="str">
        <f t="shared" si="2"/>
        <v>日</v>
      </c>
      <c r="V8" s="37" t="str">
        <f t="shared" si="2"/>
        <v>月</v>
      </c>
      <c r="W8" s="37" t="str">
        <f t="shared" si="2"/>
        <v>火</v>
      </c>
      <c r="X8" s="37" t="str">
        <f t="shared" si="2"/>
        <v>水</v>
      </c>
      <c r="Y8" s="37" t="str">
        <f t="shared" si="2"/>
        <v>木</v>
      </c>
      <c r="Z8" s="37" t="str">
        <f t="shared" si="2"/>
        <v>金</v>
      </c>
      <c r="AA8" s="37" t="str">
        <f t="shared" si="2"/>
        <v>土</v>
      </c>
      <c r="AB8" s="37" t="str">
        <f t="shared" si="2"/>
        <v>日</v>
      </c>
      <c r="AC8" s="37" t="str">
        <f t="shared" si="2"/>
        <v>月</v>
      </c>
      <c r="AD8" s="37" t="str">
        <f t="shared" si="2"/>
        <v>火</v>
      </c>
      <c r="AE8" s="37" t="str">
        <f t="shared" si="2"/>
        <v>水</v>
      </c>
      <c r="AF8" s="37" t="str">
        <f t="shared" si="2"/>
        <v>木</v>
      </c>
      <c r="AG8" s="37" t="str">
        <f t="shared" si="2"/>
        <v>金</v>
      </c>
      <c r="AH8" s="115">
        <f>COUNTIF(C11:AG11,"－")+COUNTIF(C11:AG11,"対象外")</f>
        <v>0</v>
      </c>
      <c r="AI8" s="118" t="s">
        <v>36</v>
      </c>
      <c r="AJ8" s="121" t="s">
        <v>37</v>
      </c>
      <c r="AK8" s="139" t="s">
        <v>36</v>
      </c>
      <c r="AL8" s="140" t="s">
        <v>38</v>
      </c>
      <c r="AM8" s="124">
        <f>COUNT(C7:AG7)</f>
        <v>31</v>
      </c>
      <c r="AN8" s="106">
        <f>AM8-AH8</f>
        <v>31</v>
      </c>
      <c r="AO8" s="106">
        <f>'別紙１ (16ヶ月以内シート１)'!AO64+SUM(AN$6:AN12)</f>
        <v>274</v>
      </c>
      <c r="AP8" s="106">
        <f>COUNTIF(C11:AG11,"○")</f>
        <v>0</v>
      </c>
      <c r="AQ8" s="106">
        <f>'別紙１ (16ヶ月以内シート１)'!AQ64+SUM(AP$6:AP12)</f>
        <v>0</v>
      </c>
      <c r="AR8" s="106">
        <f>COUNTIF(C12:AG12,"○")</f>
        <v>0</v>
      </c>
      <c r="AS8" s="106">
        <f>'別紙１ (16ヶ月以内シート１)'!AS64+SUM(AR$6:AR12)</f>
        <v>0</v>
      </c>
      <c r="AT8" s="32"/>
    </row>
    <row r="9" spans="2:50" ht="35.25" customHeight="1">
      <c r="B9" s="113" t="s">
        <v>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116"/>
      <c r="AI9" s="119"/>
      <c r="AJ9" s="122"/>
      <c r="AK9" s="109"/>
      <c r="AL9" s="111"/>
      <c r="AM9" s="125"/>
      <c r="AN9" s="107"/>
      <c r="AO9" s="107"/>
      <c r="AP9" s="107"/>
      <c r="AQ9" s="107"/>
      <c r="AR9" s="107"/>
      <c r="AS9" s="107"/>
      <c r="AT9" s="32"/>
    </row>
    <row r="10" spans="2:50" s="39" customFormat="1" ht="50.25" customHeight="1">
      <c r="B10" s="114"/>
      <c r="C10" s="76" t="str">
        <f t="shared" ref="C10:AG10" si="3">IFERROR(VLOOKUP(C7,祝日,3,FALSE),"")</f>
        <v/>
      </c>
      <c r="D10" s="76" t="str">
        <f t="shared" si="3"/>
        <v/>
      </c>
      <c r="E10" s="76" t="str">
        <f t="shared" si="3"/>
        <v/>
      </c>
      <c r="F10" s="78" t="str">
        <f t="shared" si="3"/>
        <v/>
      </c>
      <c r="G10" s="76" t="str">
        <f t="shared" si="3"/>
        <v/>
      </c>
      <c r="H10" s="76" t="str">
        <f t="shared" si="3"/>
        <v/>
      </c>
      <c r="I10" s="76" t="str">
        <f t="shared" si="3"/>
        <v/>
      </c>
      <c r="J10" s="76" t="str">
        <f t="shared" si="3"/>
        <v/>
      </c>
      <c r="K10" s="76" t="str">
        <f t="shared" si="3"/>
        <v/>
      </c>
      <c r="L10" s="76" t="str">
        <f t="shared" si="3"/>
        <v/>
      </c>
      <c r="M10" s="76" t="str">
        <f t="shared" si="3"/>
        <v/>
      </c>
      <c r="N10" s="76" t="str">
        <f t="shared" si="3"/>
        <v/>
      </c>
      <c r="O10" s="76" t="str">
        <f t="shared" si="3"/>
        <v/>
      </c>
      <c r="P10" s="76" t="str">
        <f t="shared" si="3"/>
        <v/>
      </c>
      <c r="Q10" s="76" t="str">
        <f t="shared" si="3"/>
        <v/>
      </c>
      <c r="R10" s="76" t="str">
        <f t="shared" si="3"/>
        <v/>
      </c>
      <c r="S10" s="76" t="str">
        <f t="shared" si="3"/>
        <v/>
      </c>
      <c r="T10" s="76" t="str">
        <f t="shared" si="3"/>
        <v/>
      </c>
      <c r="U10" s="76" t="str">
        <f t="shared" si="3"/>
        <v/>
      </c>
      <c r="V10" s="76" t="str">
        <f t="shared" si="3"/>
        <v/>
      </c>
      <c r="W10" s="76" t="str">
        <f t="shared" si="3"/>
        <v>春分の日</v>
      </c>
      <c r="X10" s="76" t="str">
        <f t="shared" si="3"/>
        <v/>
      </c>
      <c r="Y10" s="76" t="str">
        <f t="shared" si="3"/>
        <v/>
      </c>
      <c r="Z10" s="78" t="str">
        <f t="shared" si="3"/>
        <v/>
      </c>
      <c r="AA10" s="76" t="str">
        <f t="shared" si="3"/>
        <v/>
      </c>
      <c r="AB10" s="76" t="str">
        <f t="shared" si="3"/>
        <v/>
      </c>
      <c r="AC10" s="76" t="str">
        <f t="shared" si="3"/>
        <v/>
      </c>
      <c r="AD10" s="76" t="str">
        <f t="shared" si="3"/>
        <v/>
      </c>
      <c r="AE10" s="76" t="str">
        <f t="shared" si="3"/>
        <v/>
      </c>
      <c r="AF10" s="76" t="str">
        <f t="shared" si="3"/>
        <v/>
      </c>
      <c r="AG10" s="76" t="str">
        <f t="shared" si="3"/>
        <v/>
      </c>
      <c r="AH10" s="116"/>
      <c r="AI10" s="120"/>
      <c r="AJ10" s="123"/>
      <c r="AK10" s="110"/>
      <c r="AL10" s="112"/>
      <c r="AM10" s="125"/>
      <c r="AN10" s="107"/>
      <c r="AO10" s="107"/>
      <c r="AP10" s="107"/>
      <c r="AQ10" s="107"/>
      <c r="AR10" s="107"/>
      <c r="AS10" s="107"/>
      <c r="AV10" s="32"/>
      <c r="AX10" s="32"/>
    </row>
    <row r="11" spans="2:50" s="42" customFormat="1">
      <c r="B11" s="35" t="s">
        <v>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116"/>
      <c r="AI11" s="40">
        <f>AP8</f>
        <v>0</v>
      </c>
      <c r="AJ11" s="57">
        <f>IF(AN8=0,"－",AI11/AN8)</f>
        <v>0</v>
      </c>
      <c r="AK11" s="41">
        <f>AQ8</f>
        <v>0</v>
      </c>
      <c r="AL11" s="58">
        <f>IF(AO8=0,"－",AK11/AO8)</f>
        <v>0</v>
      </c>
      <c r="AM11" s="125"/>
      <c r="AN11" s="107"/>
      <c r="AO11" s="107"/>
      <c r="AP11" s="107"/>
      <c r="AQ11" s="107"/>
      <c r="AR11" s="107"/>
      <c r="AS11" s="107"/>
      <c r="AV11" s="32"/>
      <c r="AX11" s="32"/>
    </row>
    <row r="12" spans="2:50" s="42" customFormat="1" ht="14.25" thickBot="1">
      <c r="B12" s="43" t="s">
        <v>15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17"/>
      <c r="AI12" s="44">
        <f>AR8</f>
        <v>0</v>
      </c>
      <c r="AJ12" s="59">
        <f>IF(AN8=0,"－",AI12/AN8)</f>
        <v>0</v>
      </c>
      <c r="AK12" s="45">
        <f>AS8</f>
        <v>0</v>
      </c>
      <c r="AL12" s="60">
        <f>IF(AO8=0,"－",AK12/AO8)</f>
        <v>0</v>
      </c>
      <c r="AM12" s="126"/>
      <c r="AN12" s="108"/>
      <c r="AO12" s="108"/>
      <c r="AP12" s="108"/>
      <c r="AQ12" s="108"/>
      <c r="AR12" s="108"/>
      <c r="AS12" s="108"/>
      <c r="AV12" s="32"/>
      <c r="AX12" s="32"/>
    </row>
    <row r="13" spans="2:50" ht="14.25" thickBot="1">
      <c r="AS13" s="33"/>
      <c r="AT13" s="32"/>
    </row>
    <row r="14" spans="2:50" ht="13.5" customHeight="1">
      <c r="B14" s="34" t="s">
        <v>0</v>
      </c>
      <c r="C14" s="127">
        <f>DATE(YEAR(C6),MONTH(C6)+1,DAY(C6))</f>
        <v>45017</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41" t="s">
        <v>28</v>
      </c>
      <c r="AI14" s="131" t="s">
        <v>14</v>
      </c>
      <c r="AJ14" s="143"/>
      <c r="AK14" s="135" t="s">
        <v>13</v>
      </c>
      <c r="AL14" s="136"/>
      <c r="AM14" s="124" t="s">
        <v>29</v>
      </c>
      <c r="AN14" s="106" t="s">
        <v>30</v>
      </c>
      <c r="AO14" s="106" t="s">
        <v>31</v>
      </c>
      <c r="AP14" s="106" t="s">
        <v>32</v>
      </c>
      <c r="AQ14" s="106" t="s">
        <v>33</v>
      </c>
      <c r="AR14" s="106" t="s">
        <v>34</v>
      </c>
      <c r="AS14" s="106" t="s">
        <v>35</v>
      </c>
      <c r="AT14" s="32"/>
    </row>
    <row r="15" spans="2:50">
      <c r="B15" s="35" t="s">
        <v>1</v>
      </c>
      <c r="C15" s="36">
        <f>DATE(YEAR(C14),MONTH(C14),DAY(C14))</f>
        <v>45017</v>
      </c>
      <c r="D15" s="36">
        <f>IF(MONTH(DATE(YEAR(C15),MONTH(C15),DAY(C15)+1))=MONTH($C14),DATE(YEAR(C15),MONTH(C15),DAY(C15)+1),"")</f>
        <v>45018</v>
      </c>
      <c r="E15" s="36">
        <f t="shared" ref="E15:AG15" si="4">IF(MONTH(DATE(YEAR(D15),MONTH(D15),DAY(D15)+1))=MONTH($C14),DATE(YEAR(D15),MONTH(D15),DAY(D15)+1),"")</f>
        <v>45019</v>
      </c>
      <c r="F15" s="36">
        <f t="shared" si="4"/>
        <v>45020</v>
      </c>
      <c r="G15" s="36">
        <f t="shared" si="4"/>
        <v>45021</v>
      </c>
      <c r="H15" s="36">
        <f t="shared" si="4"/>
        <v>45022</v>
      </c>
      <c r="I15" s="36">
        <f t="shared" si="4"/>
        <v>45023</v>
      </c>
      <c r="J15" s="36">
        <f t="shared" si="4"/>
        <v>45024</v>
      </c>
      <c r="K15" s="36">
        <f t="shared" si="4"/>
        <v>45025</v>
      </c>
      <c r="L15" s="36">
        <f t="shared" si="4"/>
        <v>45026</v>
      </c>
      <c r="M15" s="36">
        <f t="shared" si="4"/>
        <v>45027</v>
      </c>
      <c r="N15" s="36">
        <f t="shared" si="4"/>
        <v>45028</v>
      </c>
      <c r="O15" s="36">
        <f t="shared" si="4"/>
        <v>45029</v>
      </c>
      <c r="P15" s="36">
        <f t="shared" si="4"/>
        <v>45030</v>
      </c>
      <c r="Q15" s="36">
        <f t="shared" si="4"/>
        <v>45031</v>
      </c>
      <c r="R15" s="36">
        <f t="shared" si="4"/>
        <v>45032</v>
      </c>
      <c r="S15" s="36">
        <f t="shared" si="4"/>
        <v>45033</v>
      </c>
      <c r="T15" s="36">
        <f t="shared" si="4"/>
        <v>45034</v>
      </c>
      <c r="U15" s="36">
        <f t="shared" si="4"/>
        <v>45035</v>
      </c>
      <c r="V15" s="36">
        <f t="shared" si="4"/>
        <v>45036</v>
      </c>
      <c r="W15" s="36">
        <f t="shared" si="4"/>
        <v>45037</v>
      </c>
      <c r="X15" s="36">
        <f t="shared" si="4"/>
        <v>45038</v>
      </c>
      <c r="Y15" s="36">
        <f t="shared" si="4"/>
        <v>45039</v>
      </c>
      <c r="Z15" s="36">
        <f t="shared" si="4"/>
        <v>45040</v>
      </c>
      <c r="AA15" s="36">
        <f t="shared" si="4"/>
        <v>45041</v>
      </c>
      <c r="AB15" s="36">
        <f t="shared" si="4"/>
        <v>45042</v>
      </c>
      <c r="AC15" s="36">
        <f t="shared" si="4"/>
        <v>45043</v>
      </c>
      <c r="AD15" s="36">
        <f t="shared" si="4"/>
        <v>45044</v>
      </c>
      <c r="AE15" s="36">
        <f t="shared" si="4"/>
        <v>45045</v>
      </c>
      <c r="AF15" s="36">
        <f t="shared" si="4"/>
        <v>45046</v>
      </c>
      <c r="AG15" s="36" t="str">
        <f t="shared" si="4"/>
        <v/>
      </c>
      <c r="AH15" s="142"/>
      <c r="AI15" s="133"/>
      <c r="AJ15" s="144"/>
      <c r="AK15" s="137"/>
      <c r="AL15" s="138"/>
      <c r="AM15" s="126"/>
      <c r="AN15" s="108"/>
      <c r="AO15" s="108"/>
      <c r="AP15" s="108"/>
      <c r="AQ15" s="108"/>
      <c r="AR15" s="108"/>
      <c r="AS15" s="108"/>
      <c r="AT15" s="32"/>
    </row>
    <row r="16" spans="2:50" ht="13.5" customHeight="1">
      <c r="B16" s="35" t="s">
        <v>3</v>
      </c>
      <c r="C16" s="37" t="str">
        <f t="shared" ref="C16:AG16" si="5">TEXT(C15,"aaa")</f>
        <v>土</v>
      </c>
      <c r="D16" s="37" t="str">
        <f t="shared" si="5"/>
        <v>日</v>
      </c>
      <c r="E16" s="37" t="str">
        <f t="shared" si="5"/>
        <v>月</v>
      </c>
      <c r="F16" s="37" t="str">
        <f t="shared" si="5"/>
        <v>火</v>
      </c>
      <c r="G16" s="37" t="str">
        <f t="shared" si="5"/>
        <v>水</v>
      </c>
      <c r="H16" s="37" t="str">
        <f t="shared" si="5"/>
        <v>木</v>
      </c>
      <c r="I16" s="37" t="str">
        <f t="shared" si="5"/>
        <v>金</v>
      </c>
      <c r="J16" s="37" t="str">
        <f t="shared" si="5"/>
        <v>土</v>
      </c>
      <c r="K16" s="37" t="str">
        <f t="shared" si="5"/>
        <v>日</v>
      </c>
      <c r="L16" s="37" t="str">
        <f t="shared" si="5"/>
        <v>月</v>
      </c>
      <c r="M16" s="37" t="str">
        <f t="shared" si="5"/>
        <v>火</v>
      </c>
      <c r="N16" s="37" t="str">
        <f t="shared" si="5"/>
        <v>水</v>
      </c>
      <c r="O16" s="37" t="str">
        <f t="shared" si="5"/>
        <v>木</v>
      </c>
      <c r="P16" s="37" t="str">
        <f t="shared" si="5"/>
        <v>金</v>
      </c>
      <c r="Q16" s="37" t="str">
        <f t="shared" si="5"/>
        <v>土</v>
      </c>
      <c r="R16" s="37" t="str">
        <f t="shared" si="5"/>
        <v>日</v>
      </c>
      <c r="S16" s="37" t="str">
        <f t="shared" si="5"/>
        <v>月</v>
      </c>
      <c r="T16" s="37" t="str">
        <f t="shared" si="5"/>
        <v>火</v>
      </c>
      <c r="U16" s="37" t="str">
        <f t="shared" si="5"/>
        <v>水</v>
      </c>
      <c r="V16" s="37" t="str">
        <f t="shared" si="5"/>
        <v>木</v>
      </c>
      <c r="W16" s="37" t="str">
        <f t="shared" si="5"/>
        <v>金</v>
      </c>
      <c r="X16" s="37" t="str">
        <f t="shared" si="5"/>
        <v>土</v>
      </c>
      <c r="Y16" s="37" t="str">
        <f t="shared" si="5"/>
        <v>日</v>
      </c>
      <c r="Z16" s="37" t="str">
        <f t="shared" si="5"/>
        <v>月</v>
      </c>
      <c r="AA16" s="37" t="str">
        <f t="shared" si="5"/>
        <v>火</v>
      </c>
      <c r="AB16" s="37" t="str">
        <f t="shared" si="5"/>
        <v>水</v>
      </c>
      <c r="AC16" s="37" t="str">
        <f t="shared" si="5"/>
        <v>木</v>
      </c>
      <c r="AD16" s="37" t="str">
        <f t="shared" si="5"/>
        <v>金</v>
      </c>
      <c r="AE16" s="37" t="str">
        <f t="shared" si="5"/>
        <v>土</v>
      </c>
      <c r="AF16" s="37" t="str">
        <f t="shared" si="5"/>
        <v>日</v>
      </c>
      <c r="AG16" s="37" t="str">
        <f t="shared" si="5"/>
        <v/>
      </c>
      <c r="AH16" s="115">
        <f>COUNTIF(C19:AG19,"－")+COUNTIF(C19:AG19,"対象外")</f>
        <v>0</v>
      </c>
      <c r="AI16" s="118" t="s">
        <v>36</v>
      </c>
      <c r="AJ16" s="121" t="s">
        <v>37</v>
      </c>
      <c r="AK16" s="139" t="s">
        <v>36</v>
      </c>
      <c r="AL16" s="140" t="s">
        <v>38</v>
      </c>
      <c r="AM16" s="124">
        <f>COUNT(C15:AG15)</f>
        <v>30</v>
      </c>
      <c r="AN16" s="106">
        <f>AM16-AH16</f>
        <v>30</v>
      </c>
      <c r="AO16" s="106">
        <f>'別紙１ (16ヶ月以内シート１)'!AO64+SUM(AN$6:AN20)</f>
        <v>304</v>
      </c>
      <c r="AP16" s="106">
        <f>COUNTIF(C19:AG19,"○")</f>
        <v>0</v>
      </c>
      <c r="AQ16" s="106">
        <f>'別紙１ (16ヶ月以内シート１)'!AQ64+SUM(AP$6:AP20)</f>
        <v>0</v>
      </c>
      <c r="AR16" s="106">
        <f>COUNTIF(C20:AG20,"○")</f>
        <v>0</v>
      </c>
      <c r="AS16" s="106">
        <f>'別紙１ (16ヶ月以内シート１)'!AS64+SUM(AR$6:AR20)</f>
        <v>0</v>
      </c>
      <c r="AT16" s="32"/>
    </row>
    <row r="17" spans="2:50" ht="35.25" customHeight="1">
      <c r="B17" s="113" t="s">
        <v>4</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16"/>
      <c r="AI17" s="119"/>
      <c r="AJ17" s="122"/>
      <c r="AK17" s="109"/>
      <c r="AL17" s="111"/>
      <c r="AM17" s="125"/>
      <c r="AN17" s="107"/>
      <c r="AO17" s="107"/>
      <c r="AP17" s="107"/>
      <c r="AQ17" s="107"/>
      <c r="AR17" s="107"/>
      <c r="AS17" s="107"/>
      <c r="AT17" s="32"/>
    </row>
    <row r="18" spans="2:50" s="39" customFormat="1" ht="50.25" customHeight="1">
      <c r="B18" s="114"/>
      <c r="C18" s="78" t="str">
        <f t="shared" ref="C18:AG18" si="6">IFERROR(VLOOKUP(C15,祝日,3,FALSE),"")</f>
        <v/>
      </c>
      <c r="D18" s="78" t="str">
        <f t="shared" si="6"/>
        <v/>
      </c>
      <c r="E18" s="78" t="str">
        <f t="shared" si="6"/>
        <v/>
      </c>
      <c r="F18" s="78" t="str">
        <f t="shared" si="6"/>
        <v/>
      </c>
      <c r="G18" s="78" t="str">
        <f t="shared" si="6"/>
        <v/>
      </c>
      <c r="H18" s="78" t="str">
        <f t="shared" si="6"/>
        <v/>
      </c>
      <c r="I18" s="78" t="str">
        <f t="shared" si="6"/>
        <v/>
      </c>
      <c r="J18" s="78" t="str">
        <f t="shared" si="6"/>
        <v/>
      </c>
      <c r="K18" s="78" t="str">
        <f t="shared" si="6"/>
        <v/>
      </c>
      <c r="L18" s="78" t="str">
        <f t="shared" si="6"/>
        <v/>
      </c>
      <c r="M18" s="78" t="str">
        <f t="shared" si="6"/>
        <v/>
      </c>
      <c r="N18" s="78" t="str">
        <f t="shared" si="6"/>
        <v/>
      </c>
      <c r="O18" s="78" t="str">
        <f>IFERROR(VLOOKUP(O15,祝日,3,FALSE),"")</f>
        <v/>
      </c>
      <c r="P18" s="78" t="str">
        <f t="shared" si="6"/>
        <v/>
      </c>
      <c r="Q18" s="78" t="str">
        <f t="shared" si="6"/>
        <v/>
      </c>
      <c r="R18" s="78" t="str">
        <f t="shared" si="6"/>
        <v/>
      </c>
      <c r="S18" s="78" t="str">
        <f t="shared" si="6"/>
        <v/>
      </c>
      <c r="T18" s="78" t="str">
        <f t="shared" si="6"/>
        <v/>
      </c>
      <c r="U18" s="78" t="str">
        <f t="shared" si="6"/>
        <v/>
      </c>
      <c r="V18" s="78" t="str">
        <f t="shared" si="6"/>
        <v/>
      </c>
      <c r="W18" s="78" t="str">
        <f t="shared" si="6"/>
        <v/>
      </c>
      <c r="X18" s="78" t="str">
        <f t="shared" si="6"/>
        <v/>
      </c>
      <c r="Y18" s="78" t="str">
        <f t="shared" si="6"/>
        <v/>
      </c>
      <c r="Z18" s="78" t="str">
        <f t="shared" si="6"/>
        <v/>
      </c>
      <c r="AA18" s="78" t="str">
        <f t="shared" si="6"/>
        <v/>
      </c>
      <c r="AB18" s="78" t="str">
        <f t="shared" si="6"/>
        <v/>
      </c>
      <c r="AC18" s="78" t="str">
        <f t="shared" si="6"/>
        <v/>
      </c>
      <c r="AD18" s="78" t="str">
        <f t="shared" si="6"/>
        <v/>
      </c>
      <c r="AE18" s="78" t="str">
        <f t="shared" si="6"/>
        <v>昭和の日</v>
      </c>
      <c r="AF18" s="78" t="str">
        <f t="shared" si="6"/>
        <v/>
      </c>
      <c r="AG18" s="78" t="str">
        <f t="shared" si="6"/>
        <v/>
      </c>
      <c r="AH18" s="116"/>
      <c r="AI18" s="120"/>
      <c r="AJ18" s="123"/>
      <c r="AK18" s="110"/>
      <c r="AL18" s="112"/>
      <c r="AM18" s="125"/>
      <c r="AN18" s="107"/>
      <c r="AO18" s="107"/>
      <c r="AP18" s="107"/>
      <c r="AQ18" s="107"/>
      <c r="AR18" s="107"/>
      <c r="AS18" s="107"/>
      <c r="AV18" s="32"/>
      <c r="AX18" s="32"/>
    </row>
    <row r="19" spans="2:50" s="42" customFormat="1">
      <c r="B19" s="35" t="s">
        <v>2</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16"/>
      <c r="AI19" s="40">
        <f>AP16</f>
        <v>0</v>
      </c>
      <c r="AJ19" s="57">
        <f>IF(AN16=0,"－",AI19/AN16)</f>
        <v>0</v>
      </c>
      <c r="AK19" s="41">
        <f>AQ16</f>
        <v>0</v>
      </c>
      <c r="AL19" s="58">
        <f>IF(AO16=0,"－",AK19/AO16)</f>
        <v>0</v>
      </c>
      <c r="AM19" s="125"/>
      <c r="AN19" s="107"/>
      <c r="AO19" s="107"/>
      <c r="AP19" s="107"/>
      <c r="AQ19" s="107"/>
      <c r="AR19" s="107"/>
      <c r="AS19" s="107"/>
      <c r="AV19" s="32"/>
      <c r="AX19" s="32"/>
    </row>
    <row r="20" spans="2:50" s="42" customFormat="1" ht="14.25" thickBot="1">
      <c r="B20" s="43" t="s">
        <v>15</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117"/>
      <c r="AI20" s="44">
        <f>AR16</f>
        <v>0</v>
      </c>
      <c r="AJ20" s="59">
        <f>IF(AN16=0,"－",AI20/AN16)</f>
        <v>0</v>
      </c>
      <c r="AK20" s="45">
        <f>AS16</f>
        <v>0</v>
      </c>
      <c r="AL20" s="60">
        <f>IF(AO16=0,"－",AK20/AO16)</f>
        <v>0</v>
      </c>
      <c r="AM20" s="126"/>
      <c r="AN20" s="108"/>
      <c r="AO20" s="108"/>
      <c r="AP20" s="108"/>
      <c r="AQ20" s="108"/>
      <c r="AR20" s="108"/>
      <c r="AS20" s="108"/>
      <c r="AV20" s="32"/>
      <c r="AX20" s="32"/>
    </row>
    <row r="21" spans="2:50" ht="14.25" thickBot="1">
      <c r="AS21" s="33"/>
      <c r="AT21" s="32"/>
    </row>
    <row r="22" spans="2:50" ht="13.5" customHeight="1">
      <c r="B22" s="34" t="s">
        <v>0</v>
      </c>
      <c r="C22" s="127">
        <f>DATE(YEAR(C14),MONTH(C14)+1,DAY(C14))</f>
        <v>45047</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9" t="s">
        <v>28</v>
      </c>
      <c r="AI22" s="131" t="s">
        <v>14</v>
      </c>
      <c r="AJ22" s="132"/>
      <c r="AK22" s="135" t="s">
        <v>13</v>
      </c>
      <c r="AL22" s="136"/>
      <c r="AM22" s="124" t="s">
        <v>29</v>
      </c>
      <c r="AN22" s="106" t="s">
        <v>30</v>
      </c>
      <c r="AO22" s="106" t="s">
        <v>31</v>
      </c>
      <c r="AP22" s="106" t="s">
        <v>32</v>
      </c>
      <c r="AQ22" s="106" t="s">
        <v>33</v>
      </c>
      <c r="AR22" s="106" t="s">
        <v>34</v>
      </c>
      <c r="AS22" s="106" t="s">
        <v>35</v>
      </c>
      <c r="AT22" s="32"/>
    </row>
    <row r="23" spans="2:50">
      <c r="B23" s="35" t="s">
        <v>1</v>
      </c>
      <c r="C23" s="36">
        <f>DATE(YEAR(C22),MONTH(C22),DAY(C22))</f>
        <v>45047</v>
      </c>
      <c r="D23" s="36">
        <f>IF(MONTH(DATE(YEAR(C23),MONTH(C23),DAY(C23)+1))=MONTH($C22),DATE(YEAR(C23),MONTH(C23),DAY(C23)+1),"")</f>
        <v>45048</v>
      </c>
      <c r="E23" s="36">
        <f t="shared" ref="E23:AG23" si="7">IF(MONTH(DATE(YEAR(D23),MONTH(D23),DAY(D23)+1))=MONTH($C22),DATE(YEAR(D23),MONTH(D23),DAY(D23)+1),"")</f>
        <v>45049</v>
      </c>
      <c r="F23" s="46">
        <f t="shared" si="7"/>
        <v>45050</v>
      </c>
      <c r="G23" s="36">
        <f t="shared" si="7"/>
        <v>45051</v>
      </c>
      <c r="H23" s="36">
        <f t="shared" si="7"/>
        <v>45052</v>
      </c>
      <c r="I23" s="36">
        <f t="shared" si="7"/>
        <v>45053</v>
      </c>
      <c r="J23" s="36">
        <f t="shared" si="7"/>
        <v>45054</v>
      </c>
      <c r="K23" s="36">
        <f t="shared" si="7"/>
        <v>45055</v>
      </c>
      <c r="L23" s="36">
        <f t="shared" si="7"/>
        <v>45056</v>
      </c>
      <c r="M23" s="36">
        <f t="shared" si="7"/>
        <v>45057</v>
      </c>
      <c r="N23" s="36">
        <f t="shared" si="7"/>
        <v>45058</v>
      </c>
      <c r="O23" s="36">
        <f t="shared" si="7"/>
        <v>45059</v>
      </c>
      <c r="P23" s="36">
        <f t="shared" si="7"/>
        <v>45060</v>
      </c>
      <c r="Q23" s="36">
        <f t="shared" si="7"/>
        <v>45061</v>
      </c>
      <c r="R23" s="36">
        <f t="shared" si="7"/>
        <v>45062</v>
      </c>
      <c r="S23" s="36">
        <f t="shared" si="7"/>
        <v>45063</v>
      </c>
      <c r="T23" s="36">
        <f t="shared" si="7"/>
        <v>45064</v>
      </c>
      <c r="U23" s="36">
        <f t="shared" si="7"/>
        <v>45065</v>
      </c>
      <c r="V23" s="36">
        <f t="shared" si="7"/>
        <v>45066</v>
      </c>
      <c r="W23" s="36">
        <f t="shared" si="7"/>
        <v>45067</v>
      </c>
      <c r="X23" s="36">
        <f t="shared" si="7"/>
        <v>45068</v>
      </c>
      <c r="Y23" s="36">
        <f t="shared" si="7"/>
        <v>45069</v>
      </c>
      <c r="Z23" s="36">
        <f t="shared" si="7"/>
        <v>45070</v>
      </c>
      <c r="AA23" s="36">
        <f t="shared" si="7"/>
        <v>45071</v>
      </c>
      <c r="AB23" s="36">
        <f t="shared" si="7"/>
        <v>45072</v>
      </c>
      <c r="AC23" s="36">
        <f t="shared" si="7"/>
        <v>45073</v>
      </c>
      <c r="AD23" s="36">
        <f t="shared" si="7"/>
        <v>45074</v>
      </c>
      <c r="AE23" s="36">
        <f t="shared" si="7"/>
        <v>45075</v>
      </c>
      <c r="AF23" s="36">
        <f t="shared" si="7"/>
        <v>45076</v>
      </c>
      <c r="AG23" s="36">
        <f t="shared" si="7"/>
        <v>45077</v>
      </c>
      <c r="AH23" s="130"/>
      <c r="AI23" s="133"/>
      <c r="AJ23" s="134"/>
      <c r="AK23" s="137"/>
      <c r="AL23" s="138"/>
      <c r="AM23" s="126"/>
      <c r="AN23" s="108"/>
      <c r="AO23" s="108"/>
      <c r="AP23" s="108"/>
      <c r="AQ23" s="108"/>
      <c r="AR23" s="108"/>
      <c r="AS23" s="108"/>
      <c r="AT23" s="32"/>
    </row>
    <row r="24" spans="2:50">
      <c r="B24" s="35" t="s">
        <v>3</v>
      </c>
      <c r="C24" s="37" t="str">
        <f t="shared" ref="C24:AG24" si="8">TEXT(C23,"aaa")</f>
        <v>月</v>
      </c>
      <c r="D24" s="37" t="str">
        <f t="shared" si="8"/>
        <v>火</v>
      </c>
      <c r="E24" s="37" t="str">
        <f t="shared" si="8"/>
        <v>水</v>
      </c>
      <c r="F24" s="47" t="str">
        <f t="shared" si="8"/>
        <v>木</v>
      </c>
      <c r="G24" s="37" t="str">
        <f t="shared" si="8"/>
        <v>金</v>
      </c>
      <c r="H24" s="37" t="str">
        <f t="shared" si="8"/>
        <v>土</v>
      </c>
      <c r="I24" s="37" t="str">
        <f t="shared" si="8"/>
        <v>日</v>
      </c>
      <c r="J24" s="37" t="str">
        <f t="shared" si="8"/>
        <v>月</v>
      </c>
      <c r="K24" s="37" t="str">
        <f t="shared" si="8"/>
        <v>火</v>
      </c>
      <c r="L24" s="37" t="str">
        <f t="shared" si="8"/>
        <v>水</v>
      </c>
      <c r="M24" s="37" t="str">
        <f t="shared" si="8"/>
        <v>木</v>
      </c>
      <c r="N24" s="37" t="str">
        <f t="shared" si="8"/>
        <v>金</v>
      </c>
      <c r="O24" s="37" t="str">
        <f t="shared" si="8"/>
        <v>土</v>
      </c>
      <c r="P24" s="37" t="str">
        <f t="shared" si="8"/>
        <v>日</v>
      </c>
      <c r="Q24" s="37" t="str">
        <f t="shared" si="8"/>
        <v>月</v>
      </c>
      <c r="R24" s="37" t="str">
        <f t="shared" si="8"/>
        <v>火</v>
      </c>
      <c r="S24" s="37" t="str">
        <f t="shared" si="8"/>
        <v>水</v>
      </c>
      <c r="T24" s="37" t="str">
        <f t="shared" si="8"/>
        <v>木</v>
      </c>
      <c r="U24" s="37" t="str">
        <f t="shared" si="8"/>
        <v>金</v>
      </c>
      <c r="V24" s="37" t="str">
        <f t="shared" si="8"/>
        <v>土</v>
      </c>
      <c r="W24" s="37" t="str">
        <f t="shared" si="8"/>
        <v>日</v>
      </c>
      <c r="X24" s="37" t="str">
        <f t="shared" si="8"/>
        <v>月</v>
      </c>
      <c r="Y24" s="37" t="str">
        <f t="shared" si="8"/>
        <v>火</v>
      </c>
      <c r="Z24" s="37" t="str">
        <f t="shared" si="8"/>
        <v>水</v>
      </c>
      <c r="AA24" s="37" t="str">
        <f t="shared" si="8"/>
        <v>木</v>
      </c>
      <c r="AB24" s="37" t="str">
        <f t="shared" si="8"/>
        <v>金</v>
      </c>
      <c r="AC24" s="37" t="str">
        <f t="shared" si="8"/>
        <v>土</v>
      </c>
      <c r="AD24" s="37" t="str">
        <f t="shared" si="8"/>
        <v>日</v>
      </c>
      <c r="AE24" s="37" t="str">
        <f t="shared" si="8"/>
        <v>月</v>
      </c>
      <c r="AF24" s="37" t="str">
        <f t="shared" si="8"/>
        <v>火</v>
      </c>
      <c r="AG24" s="37" t="str">
        <f t="shared" si="8"/>
        <v>水</v>
      </c>
      <c r="AH24" s="115">
        <f>COUNTIF(C27:AG27,"－")+COUNTIF(C27:AG27,"対象外")</f>
        <v>0</v>
      </c>
      <c r="AI24" s="118" t="s">
        <v>36</v>
      </c>
      <c r="AJ24" s="121" t="s">
        <v>37</v>
      </c>
      <c r="AK24" s="109" t="s">
        <v>36</v>
      </c>
      <c r="AL24" s="111" t="s">
        <v>38</v>
      </c>
      <c r="AM24" s="124">
        <f t="shared" ref="AM24" si="9">COUNT(C23:AG23)</f>
        <v>31</v>
      </c>
      <c r="AN24" s="106">
        <f t="shared" ref="AN24" si="10">AM24-AH24</f>
        <v>31</v>
      </c>
      <c r="AO24" s="106">
        <f>'別紙１ (16ヶ月以内シート１)'!AO64+SUM(AN$6:AN28)</f>
        <v>335</v>
      </c>
      <c r="AP24" s="106">
        <f>COUNTIF(C27:AG27,"○")</f>
        <v>0</v>
      </c>
      <c r="AQ24" s="106">
        <f>'別紙１ (16ヶ月以内シート１)'!AQ64+SUM(AP$6:AP28)</f>
        <v>0</v>
      </c>
      <c r="AR24" s="106">
        <f>COUNTIF(C28:AG28,"○")</f>
        <v>0</v>
      </c>
      <c r="AS24" s="106">
        <f>'別紙１ (16ヶ月以内シート１)'!AS64+SUM(AR$6:AR28)</f>
        <v>0</v>
      </c>
      <c r="AT24" s="32"/>
    </row>
    <row r="25" spans="2:50" ht="35.25" customHeight="1">
      <c r="B25" s="113" t="s">
        <v>4</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116"/>
      <c r="AI25" s="119"/>
      <c r="AJ25" s="122"/>
      <c r="AK25" s="109"/>
      <c r="AL25" s="111"/>
      <c r="AM25" s="125"/>
      <c r="AN25" s="107"/>
      <c r="AO25" s="107"/>
      <c r="AP25" s="107"/>
      <c r="AQ25" s="107"/>
      <c r="AR25" s="107"/>
      <c r="AS25" s="107"/>
      <c r="AT25" s="32"/>
    </row>
    <row r="26" spans="2:50" s="39" customFormat="1" ht="50.25" customHeight="1">
      <c r="B26" s="114"/>
      <c r="C26" s="76" t="str">
        <f t="shared" ref="C26:AG26" si="11">IFERROR(VLOOKUP(C23,祝日,3,FALSE),"")</f>
        <v/>
      </c>
      <c r="D26" s="76" t="str">
        <f t="shared" si="11"/>
        <v/>
      </c>
      <c r="E26" s="76" t="str">
        <f t="shared" si="11"/>
        <v>憲法記念日</v>
      </c>
      <c r="F26" s="77" t="str">
        <f t="shared" si="11"/>
        <v>みどりの日</v>
      </c>
      <c r="G26" s="76" t="str">
        <f t="shared" si="11"/>
        <v>こどもの日</v>
      </c>
      <c r="H26" s="76" t="str">
        <f t="shared" si="11"/>
        <v/>
      </c>
      <c r="I26" s="76" t="str">
        <f t="shared" si="11"/>
        <v/>
      </c>
      <c r="J26" s="76" t="str">
        <f t="shared" si="11"/>
        <v/>
      </c>
      <c r="K26" s="76" t="str">
        <f t="shared" si="11"/>
        <v/>
      </c>
      <c r="L26" s="76" t="str">
        <f t="shared" si="11"/>
        <v/>
      </c>
      <c r="M26" s="76" t="str">
        <f t="shared" si="11"/>
        <v/>
      </c>
      <c r="N26" s="76" t="str">
        <f t="shared" si="11"/>
        <v/>
      </c>
      <c r="O26" s="76" t="str">
        <f t="shared" si="11"/>
        <v/>
      </c>
      <c r="P26" s="76" t="str">
        <f t="shared" si="11"/>
        <v/>
      </c>
      <c r="Q26" s="76" t="str">
        <f t="shared" si="11"/>
        <v/>
      </c>
      <c r="R26" s="78" t="str">
        <f t="shared" si="11"/>
        <v/>
      </c>
      <c r="S26" s="76" t="str">
        <f t="shared" si="11"/>
        <v/>
      </c>
      <c r="T26" s="76" t="str">
        <f t="shared" si="11"/>
        <v/>
      </c>
      <c r="U26" s="76" t="str">
        <f t="shared" si="11"/>
        <v/>
      </c>
      <c r="V26" s="76" t="str">
        <f t="shared" si="11"/>
        <v/>
      </c>
      <c r="W26" s="76" t="str">
        <f t="shared" si="11"/>
        <v/>
      </c>
      <c r="X26" s="76" t="str">
        <f t="shared" si="11"/>
        <v/>
      </c>
      <c r="Y26" s="76" t="str">
        <f t="shared" si="11"/>
        <v/>
      </c>
      <c r="Z26" s="76" t="str">
        <f t="shared" si="11"/>
        <v/>
      </c>
      <c r="AA26" s="76" t="str">
        <f t="shared" si="11"/>
        <v/>
      </c>
      <c r="AB26" s="76" t="str">
        <f t="shared" si="11"/>
        <v/>
      </c>
      <c r="AC26" s="76" t="str">
        <f t="shared" si="11"/>
        <v/>
      </c>
      <c r="AD26" s="76" t="str">
        <f t="shared" si="11"/>
        <v/>
      </c>
      <c r="AE26" s="76" t="str">
        <f t="shared" si="11"/>
        <v/>
      </c>
      <c r="AF26" s="76" t="str">
        <f t="shared" si="11"/>
        <v/>
      </c>
      <c r="AG26" s="76" t="str">
        <f t="shared" si="11"/>
        <v/>
      </c>
      <c r="AH26" s="116"/>
      <c r="AI26" s="120"/>
      <c r="AJ26" s="123"/>
      <c r="AK26" s="110"/>
      <c r="AL26" s="112"/>
      <c r="AM26" s="125"/>
      <c r="AN26" s="107"/>
      <c r="AO26" s="107"/>
      <c r="AP26" s="107"/>
      <c r="AQ26" s="107"/>
      <c r="AR26" s="107"/>
      <c r="AS26" s="107"/>
    </row>
    <row r="27" spans="2:50" s="42" customFormat="1">
      <c r="B27" s="35" t="s">
        <v>2</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116"/>
      <c r="AI27" s="40">
        <f>AP24</f>
        <v>0</v>
      </c>
      <c r="AJ27" s="57">
        <f>IF(AN24=0,"－",AI27/AN24)</f>
        <v>0</v>
      </c>
      <c r="AK27" s="41">
        <f>AQ24</f>
        <v>0</v>
      </c>
      <c r="AL27" s="58">
        <f>IF(AO24=0,"－",AK27/AO24)</f>
        <v>0</v>
      </c>
      <c r="AM27" s="125"/>
      <c r="AN27" s="107"/>
      <c r="AO27" s="107"/>
      <c r="AP27" s="107"/>
      <c r="AQ27" s="107"/>
      <c r="AR27" s="107"/>
      <c r="AS27" s="107"/>
    </row>
    <row r="28" spans="2:50" s="42" customFormat="1" ht="14.25" thickBot="1">
      <c r="B28" s="43" t="s">
        <v>15</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117"/>
      <c r="AI28" s="44">
        <f>AR24</f>
        <v>0</v>
      </c>
      <c r="AJ28" s="59">
        <f>IF(AN24=0,"－",AI28/AN24)</f>
        <v>0</v>
      </c>
      <c r="AK28" s="45">
        <f>AS24</f>
        <v>0</v>
      </c>
      <c r="AL28" s="60">
        <f>IF(AO24=0,"－",AK28/AO24)</f>
        <v>0</v>
      </c>
      <c r="AM28" s="126"/>
      <c r="AN28" s="108"/>
      <c r="AO28" s="108"/>
      <c r="AP28" s="108"/>
      <c r="AQ28" s="108"/>
      <c r="AR28" s="108"/>
      <c r="AS28" s="108"/>
    </row>
    <row r="29" spans="2:50" ht="14.25" thickBot="1">
      <c r="AS29" s="33"/>
      <c r="AT29" s="32"/>
    </row>
    <row r="30" spans="2:50" ht="13.5" customHeight="1">
      <c r="B30" s="34" t="s">
        <v>0</v>
      </c>
      <c r="C30" s="127">
        <f>DATE(YEAR(C22),MONTH(C22)+1,DAY(C22))</f>
        <v>45078</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9" t="s">
        <v>28</v>
      </c>
      <c r="AI30" s="131" t="s">
        <v>14</v>
      </c>
      <c r="AJ30" s="132"/>
      <c r="AK30" s="135" t="s">
        <v>13</v>
      </c>
      <c r="AL30" s="136"/>
      <c r="AM30" s="124" t="s">
        <v>29</v>
      </c>
      <c r="AN30" s="106" t="s">
        <v>30</v>
      </c>
      <c r="AO30" s="106" t="s">
        <v>31</v>
      </c>
      <c r="AP30" s="106" t="s">
        <v>32</v>
      </c>
      <c r="AQ30" s="106" t="s">
        <v>33</v>
      </c>
      <c r="AR30" s="106" t="s">
        <v>34</v>
      </c>
      <c r="AS30" s="106" t="s">
        <v>35</v>
      </c>
      <c r="AT30" s="32"/>
    </row>
    <row r="31" spans="2:50">
      <c r="B31" s="35" t="s">
        <v>1</v>
      </c>
      <c r="C31" s="36">
        <f>DATE(YEAR(C30),MONTH(C30),DAY(C30))</f>
        <v>45078</v>
      </c>
      <c r="D31" s="36">
        <f>IF(MONTH(DATE(YEAR(C31),MONTH(C31),DAY(C31)+1))=MONTH($C30),DATE(YEAR(C31),MONTH(C31),DAY(C31)+1),"")</f>
        <v>45079</v>
      </c>
      <c r="E31" s="36">
        <f t="shared" ref="E31:AG31" si="12">IF(MONTH(DATE(YEAR(D31),MONTH(D31),DAY(D31)+1))=MONTH($C30),DATE(YEAR(D31),MONTH(D31),DAY(D31)+1),"")</f>
        <v>45080</v>
      </c>
      <c r="F31" s="46">
        <f t="shared" si="12"/>
        <v>45081</v>
      </c>
      <c r="G31" s="36">
        <f t="shared" si="12"/>
        <v>45082</v>
      </c>
      <c r="H31" s="36">
        <f t="shared" si="12"/>
        <v>45083</v>
      </c>
      <c r="I31" s="36">
        <f t="shared" si="12"/>
        <v>45084</v>
      </c>
      <c r="J31" s="36">
        <f t="shared" si="12"/>
        <v>45085</v>
      </c>
      <c r="K31" s="36">
        <f t="shared" si="12"/>
        <v>45086</v>
      </c>
      <c r="L31" s="36">
        <f t="shared" si="12"/>
        <v>45087</v>
      </c>
      <c r="M31" s="36">
        <f t="shared" si="12"/>
        <v>45088</v>
      </c>
      <c r="N31" s="36">
        <f t="shared" si="12"/>
        <v>45089</v>
      </c>
      <c r="O31" s="36">
        <f t="shared" si="12"/>
        <v>45090</v>
      </c>
      <c r="P31" s="36">
        <f t="shared" si="12"/>
        <v>45091</v>
      </c>
      <c r="Q31" s="36">
        <f t="shared" si="12"/>
        <v>45092</v>
      </c>
      <c r="R31" s="36">
        <f t="shared" si="12"/>
        <v>45093</v>
      </c>
      <c r="S31" s="36">
        <f t="shared" si="12"/>
        <v>45094</v>
      </c>
      <c r="T31" s="36">
        <f t="shared" si="12"/>
        <v>45095</v>
      </c>
      <c r="U31" s="36">
        <f t="shared" si="12"/>
        <v>45096</v>
      </c>
      <c r="V31" s="36">
        <f t="shared" si="12"/>
        <v>45097</v>
      </c>
      <c r="W31" s="36">
        <f t="shared" si="12"/>
        <v>45098</v>
      </c>
      <c r="X31" s="36">
        <f t="shared" si="12"/>
        <v>45099</v>
      </c>
      <c r="Y31" s="36">
        <f t="shared" si="12"/>
        <v>45100</v>
      </c>
      <c r="Z31" s="36">
        <f t="shared" si="12"/>
        <v>45101</v>
      </c>
      <c r="AA31" s="36">
        <f t="shared" si="12"/>
        <v>45102</v>
      </c>
      <c r="AB31" s="36">
        <f t="shared" si="12"/>
        <v>45103</v>
      </c>
      <c r="AC31" s="36">
        <f t="shared" si="12"/>
        <v>45104</v>
      </c>
      <c r="AD31" s="36">
        <f t="shared" si="12"/>
        <v>45105</v>
      </c>
      <c r="AE31" s="36">
        <f t="shared" si="12"/>
        <v>45106</v>
      </c>
      <c r="AF31" s="36">
        <f t="shared" si="12"/>
        <v>45107</v>
      </c>
      <c r="AG31" s="36" t="str">
        <f t="shared" si="12"/>
        <v/>
      </c>
      <c r="AH31" s="130"/>
      <c r="AI31" s="133"/>
      <c r="AJ31" s="134"/>
      <c r="AK31" s="137"/>
      <c r="AL31" s="138"/>
      <c r="AM31" s="126"/>
      <c r="AN31" s="108"/>
      <c r="AO31" s="108"/>
      <c r="AP31" s="108"/>
      <c r="AQ31" s="108"/>
      <c r="AR31" s="108"/>
      <c r="AS31" s="108"/>
      <c r="AT31" s="32"/>
    </row>
    <row r="32" spans="2:50">
      <c r="B32" s="35" t="s">
        <v>3</v>
      </c>
      <c r="C32" s="37" t="str">
        <f t="shared" ref="C32:AG32" si="13">TEXT(C31,"aaa")</f>
        <v>木</v>
      </c>
      <c r="D32" s="37" t="str">
        <f t="shared" si="13"/>
        <v>金</v>
      </c>
      <c r="E32" s="37" t="str">
        <f t="shared" si="13"/>
        <v>土</v>
      </c>
      <c r="F32" s="47" t="str">
        <f t="shared" si="13"/>
        <v>日</v>
      </c>
      <c r="G32" s="37" t="str">
        <f t="shared" si="13"/>
        <v>月</v>
      </c>
      <c r="H32" s="37" t="str">
        <f t="shared" si="13"/>
        <v>火</v>
      </c>
      <c r="I32" s="37" t="str">
        <f t="shared" si="13"/>
        <v>水</v>
      </c>
      <c r="J32" s="37" t="str">
        <f t="shared" si="13"/>
        <v>木</v>
      </c>
      <c r="K32" s="37" t="str">
        <f t="shared" si="13"/>
        <v>金</v>
      </c>
      <c r="L32" s="37" t="str">
        <f t="shared" si="13"/>
        <v>土</v>
      </c>
      <c r="M32" s="37" t="str">
        <f t="shared" si="13"/>
        <v>日</v>
      </c>
      <c r="N32" s="37" t="str">
        <f t="shared" si="13"/>
        <v>月</v>
      </c>
      <c r="O32" s="37" t="str">
        <f t="shared" si="13"/>
        <v>火</v>
      </c>
      <c r="P32" s="37" t="str">
        <f t="shared" si="13"/>
        <v>水</v>
      </c>
      <c r="Q32" s="37" t="str">
        <f t="shared" si="13"/>
        <v>木</v>
      </c>
      <c r="R32" s="37" t="str">
        <f t="shared" si="13"/>
        <v>金</v>
      </c>
      <c r="S32" s="37" t="str">
        <f t="shared" si="13"/>
        <v>土</v>
      </c>
      <c r="T32" s="37" t="str">
        <f t="shared" si="13"/>
        <v>日</v>
      </c>
      <c r="U32" s="37" t="str">
        <f t="shared" si="13"/>
        <v>月</v>
      </c>
      <c r="V32" s="37" t="str">
        <f t="shared" si="13"/>
        <v>火</v>
      </c>
      <c r="W32" s="37" t="str">
        <f t="shared" si="13"/>
        <v>水</v>
      </c>
      <c r="X32" s="37" t="str">
        <f t="shared" si="13"/>
        <v>木</v>
      </c>
      <c r="Y32" s="37" t="str">
        <f t="shared" si="13"/>
        <v>金</v>
      </c>
      <c r="Z32" s="37" t="str">
        <f t="shared" si="13"/>
        <v>土</v>
      </c>
      <c r="AA32" s="37" t="str">
        <f t="shared" si="13"/>
        <v>日</v>
      </c>
      <c r="AB32" s="37" t="str">
        <f t="shared" si="13"/>
        <v>月</v>
      </c>
      <c r="AC32" s="37" t="str">
        <f t="shared" si="13"/>
        <v>火</v>
      </c>
      <c r="AD32" s="37" t="str">
        <f t="shared" si="13"/>
        <v>水</v>
      </c>
      <c r="AE32" s="37" t="str">
        <f t="shared" si="13"/>
        <v>木</v>
      </c>
      <c r="AF32" s="37" t="str">
        <f t="shared" si="13"/>
        <v>金</v>
      </c>
      <c r="AG32" s="37" t="str">
        <f t="shared" si="13"/>
        <v/>
      </c>
      <c r="AH32" s="115">
        <f>COUNTIF(C35:AG35,"－")+COUNTIF(C35:AG35,"対象外")</f>
        <v>0</v>
      </c>
      <c r="AI32" s="118" t="s">
        <v>36</v>
      </c>
      <c r="AJ32" s="121" t="s">
        <v>37</v>
      </c>
      <c r="AK32" s="109" t="s">
        <v>36</v>
      </c>
      <c r="AL32" s="111" t="s">
        <v>38</v>
      </c>
      <c r="AM32" s="124">
        <f t="shared" ref="AM32" si="14">COUNT(C31:AG31)</f>
        <v>30</v>
      </c>
      <c r="AN32" s="106">
        <f t="shared" ref="AN32" si="15">AM32-AH32</f>
        <v>30</v>
      </c>
      <c r="AO32" s="106">
        <f>'別紙１ (16ヶ月以内シート１)'!AO64+SUM(AN$6:AN36)</f>
        <v>365</v>
      </c>
      <c r="AP32" s="106">
        <f>COUNTIF(C35:AG35,"○")</f>
        <v>0</v>
      </c>
      <c r="AQ32" s="106">
        <f>'別紙１ (16ヶ月以内シート１)'!AQ64+SUM(AP$6:AP36)</f>
        <v>0</v>
      </c>
      <c r="AR32" s="106">
        <f>COUNTIF(C36:AG36,"○")</f>
        <v>0</v>
      </c>
      <c r="AS32" s="106">
        <f>'別紙１ (16ヶ月以内シート１)'!AS64+SUM(AR$6:AR36)</f>
        <v>0</v>
      </c>
      <c r="AT32" s="32"/>
    </row>
    <row r="33" spans="2:46" ht="35.25" customHeight="1">
      <c r="B33" s="113" t="s">
        <v>4</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116"/>
      <c r="AI33" s="119"/>
      <c r="AJ33" s="122"/>
      <c r="AK33" s="109"/>
      <c r="AL33" s="111"/>
      <c r="AM33" s="125"/>
      <c r="AN33" s="107"/>
      <c r="AO33" s="107"/>
      <c r="AP33" s="107"/>
      <c r="AQ33" s="107"/>
      <c r="AR33" s="107"/>
      <c r="AS33" s="107"/>
      <c r="AT33" s="32"/>
    </row>
    <row r="34" spans="2:46" s="39" customFormat="1" ht="50.25" customHeight="1">
      <c r="B34" s="114"/>
      <c r="C34" s="76" t="str">
        <f t="shared" ref="C34:AG34" si="16">IFERROR(VLOOKUP(C31,祝日,3,FALSE),"")</f>
        <v/>
      </c>
      <c r="D34" s="76" t="str">
        <f t="shared" si="16"/>
        <v/>
      </c>
      <c r="E34" s="76" t="str">
        <f t="shared" si="16"/>
        <v/>
      </c>
      <c r="F34" s="77" t="str">
        <f t="shared" si="16"/>
        <v/>
      </c>
      <c r="G34" s="76" t="str">
        <f t="shared" si="16"/>
        <v/>
      </c>
      <c r="H34" s="76" t="str">
        <f t="shared" si="16"/>
        <v/>
      </c>
      <c r="I34" s="76" t="str">
        <f t="shared" si="16"/>
        <v/>
      </c>
      <c r="J34" s="76" t="str">
        <f t="shared" si="16"/>
        <v/>
      </c>
      <c r="K34" s="76" t="str">
        <f t="shared" si="16"/>
        <v/>
      </c>
      <c r="L34" s="76" t="str">
        <f t="shared" si="16"/>
        <v/>
      </c>
      <c r="M34" s="76" t="str">
        <f t="shared" si="16"/>
        <v/>
      </c>
      <c r="N34" s="76" t="str">
        <f t="shared" si="16"/>
        <v/>
      </c>
      <c r="O34" s="76" t="str">
        <f t="shared" si="16"/>
        <v/>
      </c>
      <c r="P34" s="76" t="str">
        <f t="shared" si="16"/>
        <v/>
      </c>
      <c r="Q34" s="76" t="str">
        <f t="shared" si="16"/>
        <v/>
      </c>
      <c r="R34" s="78" t="str">
        <f t="shared" si="16"/>
        <v/>
      </c>
      <c r="S34" s="76" t="str">
        <f t="shared" si="16"/>
        <v/>
      </c>
      <c r="T34" s="76" t="str">
        <f t="shared" si="16"/>
        <v/>
      </c>
      <c r="U34" s="76" t="str">
        <f t="shared" si="16"/>
        <v/>
      </c>
      <c r="V34" s="76" t="str">
        <f t="shared" si="16"/>
        <v/>
      </c>
      <c r="W34" s="76" t="str">
        <f t="shared" si="16"/>
        <v/>
      </c>
      <c r="X34" s="76" t="str">
        <f t="shared" si="16"/>
        <v/>
      </c>
      <c r="Y34" s="76" t="str">
        <f t="shared" si="16"/>
        <v/>
      </c>
      <c r="Z34" s="76" t="str">
        <f t="shared" si="16"/>
        <v/>
      </c>
      <c r="AA34" s="76" t="str">
        <f t="shared" si="16"/>
        <v/>
      </c>
      <c r="AB34" s="76" t="str">
        <f t="shared" si="16"/>
        <v/>
      </c>
      <c r="AC34" s="76" t="str">
        <f t="shared" si="16"/>
        <v/>
      </c>
      <c r="AD34" s="76" t="str">
        <f t="shared" si="16"/>
        <v/>
      </c>
      <c r="AE34" s="76" t="str">
        <f t="shared" si="16"/>
        <v/>
      </c>
      <c r="AF34" s="76" t="str">
        <f t="shared" si="16"/>
        <v/>
      </c>
      <c r="AG34" s="76" t="str">
        <f t="shared" si="16"/>
        <v/>
      </c>
      <c r="AH34" s="116"/>
      <c r="AI34" s="120"/>
      <c r="AJ34" s="123"/>
      <c r="AK34" s="110"/>
      <c r="AL34" s="112"/>
      <c r="AM34" s="125"/>
      <c r="AN34" s="107"/>
      <c r="AO34" s="107"/>
      <c r="AP34" s="107"/>
      <c r="AQ34" s="107"/>
      <c r="AR34" s="107"/>
      <c r="AS34" s="107"/>
    </row>
    <row r="35" spans="2:46" s="42" customFormat="1">
      <c r="B35" s="35" t="s">
        <v>2</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116"/>
      <c r="AI35" s="40">
        <f>AP32</f>
        <v>0</v>
      </c>
      <c r="AJ35" s="57">
        <f>IF(AN32=0,"－",AI35/AN32)</f>
        <v>0</v>
      </c>
      <c r="AK35" s="41">
        <f>AQ32</f>
        <v>0</v>
      </c>
      <c r="AL35" s="58">
        <f>IF(AO32=0,"－",AK35/AO32)</f>
        <v>0</v>
      </c>
      <c r="AM35" s="125"/>
      <c r="AN35" s="107"/>
      <c r="AO35" s="107"/>
      <c r="AP35" s="107"/>
      <c r="AQ35" s="107"/>
      <c r="AR35" s="107"/>
      <c r="AS35" s="107"/>
    </row>
    <row r="36" spans="2:46" s="42" customFormat="1" ht="14.25" thickBot="1">
      <c r="B36" s="43" t="s">
        <v>15</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7"/>
      <c r="AI36" s="44">
        <f>AR32</f>
        <v>0</v>
      </c>
      <c r="AJ36" s="59">
        <f>IF(AN32=0,"－",AI36/AN32)</f>
        <v>0</v>
      </c>
      <c r="AK36" s="45">
        <f>AS32</f>
        <v>0</v>
      </c>
      <c r="AL36" s="60">
        <f>IF(AO32=0,"－",AK36/AO32)</f>
        <v>0</v>
      </c>
      <c r="AM36" s="126"/>
      <c r="AN36" s="108"/>
      <c r="AO36" s="108"/>
      <c r="AP36" s="108"/>
      <c r="AQ36" s="108"/>
      <c r="AR36" s="108"/>
      <c r="AS36" s="108"/>
    </row>
    <row r="37" spans="2:46" ht="14.25" thickBot="1">
      <c r="AS37" s="33"/>
      <c r="AT37" s="32"/>
    </row>
    <row r="38" spans="2:46" ht="13.5" customHeight="1">
      <c r="B38" s="34" t="s">
        <v>0</v>
      </c>
      <c r="C38" s="127">
        <f>DATE(YEAR(C30),MONTH(C30)+1,DAY(C30))</f>
        <v>45108</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9" t="s">
        <v>28</v>
      </c>
      <c r="AI38" s="131" t="s">
        <v>14</v>
      </c>
      <c r="AJ38" s="132"/>
      <c r="AK38" s="135" t="s">
        <v>13</v>
      </c>
      <c r="AL38" s="136"/>
      <c r="AM38" s="124" t="s">
        <v>29</v>
      </c>
      <c r="AN38" s="106" t="s">
        <v>30</v>
      </c>
      <c r="AO38" s="106" t="s">
        <v>31</v>
      </c>
      <c r="AP38" s="106" t="s">
        <v>32</v>
      </c>
      <c r="AQ38" s="106" t="s">
        <v>33</v>
      </c>
      <c r="AR38" s="106" t="s">
        <v>34</v>
      </c>
      <c r="AS38" s="106" t="s">
        <v>35</v>
      </c>
      <c r="AT38" s="32"/>
    </row>
    <row r="39" spans="2:46">
      <c r="B39" s="35" t="s">
        <v>1</v>
      </c>
      <c r="C39" s="36">
        <f>DATE(YEAR(C38),MONTH(C38),DAY(C38))</f>
        <v>45108</v>
      </c>
      <c r="D39" s="36">
        <f>IF(MONTH(DATE(YEAR(C39),MONTH(C39),DAY(C39)+1))=MONTH($C38),DATE(YEAR(C39),MONTH(C39),DAY(C39)+1),"")</f>
        <v>45109</v>
      </c>
      <c r="E39" s="36">
        <f t="shared" ref="E39:AG39" si="17">IF(MONTH(DATE(YEAR(D39),MONTH(D39),DAY(D39)+1))=MONTH($C38),DATE(YEAR(D39),MONTH(D39),DAY(D39)+1),"")</f>
        <v>45110</v>
      </c>
      <c r="F39" s="46">
        <f t="shared" si="17"/>
        <v>45111</v>
      </c>
      <c r="G39" s="36">
        <f t="shared" si="17"/>
        <v>45112</v>
      </c>
      <c r="H39" s="36">
        <f t="shared" si="17"/>
        <v>45113</v>
      </c>
      <c r="I39" s="36">
        <f t="shared" si="17"/>
        <v>45114</v>
      </c>
      <c r="J39" s="36">
        <f>IF(MONTH(DATE(YEAR(I39),MONTH(I39),DAY(I39)+1))=MONTH($C38),DATE(YEAR(I39),MONTH(I39),DAY(I39)+1),"")</f>
        <v>45115</v>
      </c>
      <c r="K39" s="36">
        <f t="shared" si="17"/>
        <v>45116</v>
      </c>
      <c r="L39" s="36">
        <f t="shared" si="17"/>
        <v>45117</v>
      </c>
      <c r="M39" s="36">
        <f t="shared" si="17"/>
        <v>45118</v>
      </c>
      <c r="N39" s="36">
        <f t="shared" si="17"/>
        <v>45119</v>
      </c>
      <c r="O39" s="36">
        <f t="shared" si="17"/>
        <v>45120</v>
      </c>
      <c r="P39" s="36">
        <f t="shared" si="17"/>
        <v>45121</v>
      </c>
      <c r="Q39" s="36">
        <f t="shared" si="17"/>
        <v>45122</v>
      </c>
      <c r="R39" s="36">
        <f t="shared" si="17"/>
        <v>45123</v>
      </c>
      <c r="S39" s="36">
        <f t="shared" si="17"/>
        <v>45124</v>
      </c>
      <c r="T39" s="36">
        <f t="shared" si="17"/>
        <v>45125</v>
      </c>
      <c r="U39" s="36">
        <f t="shared" si="17"/>
        <v>45126</v>
      </c>
      <c r="V39" s="36">
        <f t="shared" si="17"/>
        <v>45127</v>
      </c>
      <c r="W39" s="36">
        <f t="shared" si="17"/>
        <v>45128</v>
      </c>
      <c r="X39" s="36">
        <f t="shared" si="17"/>
        <v>45129</v>
      </c>
      <c r="Y39" s="36">
        <f t="shared" si="17"/>
        <v>45130</v>
      </c>
      <c r="Z39" s="36">
        <f t="shared" si="17"/>
        <v>45131</v>
      </c>
      <c r="AA39" s="36">
        <f t="shared" si="17"/>
        <v>45132</v>
      </c>
      <c r="AB39" s="36">
        <f t="shared" si="17"/>
        <v>45133</v>
      </c>
      <c r="AC39" s="36">
        <f t="shared" si="17"/>
        <v>45134</v>
      </c>
      <c r="AD39" s="36">
        <f t="shared" si="17"/>
        <v>45135</v>
      </c>
      <c r="AE39" s="36">
        <f t="shared" si="17"/>
        <v>45136</v>
      </c>
      <c r="AF39" s="36">
        <f t="shared" si="17"/>
        <v>45137</v>
      </c>
      <c r="AG39" s="36">
        <f t="shared" si="17"/>
        <v>45138</v>
      </c>
      <c r="AH39" s="130"/>
      <c r="AI39" s="133"/>
      <c r="AJ39" s="134"/>
      <c r="AK39" s="137"/>
      <c r="AL39" s="138"/>
      <c r="AM39" s="126"/>
      <c r="AN39" s="108"/>
      <c r="AO39" s="108"/>
      <c r="AP39" s="108"/>
      <c r="AQ39" s="108"/>
      <c r="AR39" s="108"/>
      <c r="AS39" s="108"/>
      <c r="AT39" s="32"/>
    </row>
    <row r="40" spans="2:46">
      <c r="B40" s="35" t="s">
        <v>3</v>
      </c>
      <c r="C40" s="37" t="str">
        <f t="shared" ref="C40:AG40" si="18">TEXT(C39,"aaa")</f>
        <v>土</v>
      </c>
      <c r="D40" s="37" t="str">
        <f t="shared" si="18"/>
        <v>日</v>
      </c>
      <c r="E40" s="37" t="str">
        <f t="shared" si="18"/>
        <v>月</v>
      </c>
      <c r="F40" s="47" t="str">
        <f t="shared" si="18"/>
        <v>火</v>
      </c>
      <c r="G40" s="37" t="str">
        <f t="shared" si="18"/>
        <v>水</v>
      </c>
      <c r="H40" s="37" t="str">
        <f t="shared" si="18"/>
        <v>木</v>
      </c>
      <c r="I40" s="37" t="str">
        <f t="shared" si="18"/>
        <v>金</v>
      </c>
      <c r="J40" s="37" t="str">
        <f t="shared" si="18"/>
        <v>土</v>
      </c>
      <c r="K40" s="37" t="str">
        <f t="shared" si="18"/>
        <v>日</v>
      </c>
      <c r="L40" s="37" t="str">
        <f t="shared" si="18"/>
        <v>月</v>
      </c>
      <c r="M40" s="37" t="str">
        <f t="shared" si="18"/>
        <v>火</v>
      </c>
      <c r="N40" s="37" t="str">
        <f t="shared" si="18"/>
        <v>水</v>
      </c>
      <c r="O40" s="37" t="str">
        <f t="shared" si="18"/>
        <v>木</v>
      </c>
      <c r="P40" s="37" t="str">
        <f t="shared" si="18"/>
        <v>金</v>
      </c>
      <c r="Q40" s="37" t="str">
        <f t="shared" si="18"/>
        <v>土</v>
      </c>
      <c r="R40" s="37" t="str">
        <f t="shared" si="18"/>
        <v>日</v>
      </c>
      <c r="S40" s="37" t="str">
        <f t="shared" si="18"/>
        <v>月</v>
      </c>
      <c r="T40" s="37" t="str">
        <f t="shared" si="18"/>
        <v>火</v>
      </c>
      <c r="U40" s="37" t="str">
        <f t="shared" si="18"/>
        <v>水</v>
      </c>
      <c r="V40" s="37" t="str">
        <f t="shared" si="18"/>
        <v>木</v>
      </c>
      <c r="W40" s="37" t="str">
        <f t="shared" si="18"/>
        <v>金</v>
      </c>
      <c r="X40" s="37" t="str">
        <f t="shared" si="18"/>
        <v>土</v>
      </c>
      <c r="Y40" s="37" t="str">
        <f t="shared" si="18"/>
        <v>日</v>
      </c>
      <c r="Z40" s="37" t="str">
        <f t="shared" si="18"/>
        <v>月</v>
      </c>
      <c r="AA40" s="37" t="str">
        <f t="shared" si="18"/>
        <v>火</v>
      </c>
      <c r="AB40" s="37" t="str">
        <f t="shared" si="18"/>
        <v>水</v>
      </c>
      <c r="AC40" s="37" t="str">
        <f t="shared" si="18"/>
        <v>木</v>
      </c>
      <c r="AD40" s="37" t="str">
        <f t="shared" si="18"/>
        <v>金</v>
      </c>
      <c r="AE40" s="37" t="str">
        <f t="shared" si="18"/>
        <v>土</v>
      </c>
      <c r="AF40" s="37" t="str">
        <f t="shared" si="18"/>
        <v>日</v>
      </c>
      <c r="AG40" s="37" t="str">
        <f t="shared" si="18"/>
        <v>月</v>
      </c>
      <c r="AH40" s="115">
        <f>COUNTIF(C43:AG43,"－")+COUNTIF(C43:AG43,"対象外")</f>
        <v>0</v>
      </c>
      <c r="AI40" s="118" t="s">
        <v>36</v>
      </c>
      <c r="AJ40" s="121" t="s">
        <v>37</v>
      </c>
      <c r="AK40" s="109" t="s">
        <v>36</v>
      </c>
      <c r="AL40" s="111" t="s">
        <v>38</v>
      </c>
      <c r="AM40" s="124">
        <f t="shared" ref="AM40" si="19">COUNT(C39:AG39)</f>
        <v>31</v>
      </c>
      <c r="AN40" s="106">
        <f t="shared" ref="AN40" si="20">AM40-AH40</f>
        <v>31</v>
      </c>
      <c r="AO40" s="106">
        <f>'別紙１ (16ヶ月以内シート１)'!AO64+SUM(AN$6:AN44)</f>
        <v>396</v>
      </c>
      <c r="AP40" s="106">
        <f>COUNTIF(C43:AG43,"○")</f>
        <v>0</v>
      </c>
      <c r="AQ40" s="106">
        <f>'別紙１ (16ヶ月以内シート１)'!AQ64+SUM(AP$6:AP44)</f>
        <v>0</v>
      </c>
      <c r="AR40" s="106">
        <f>COUNTIF(C44:AG44,"○")</f>
        <v>0</v>
      </c>
      <c r="AS40" s="106">
        <f>'別紙１ (16ヶ月以内シート１)'!AS64+SUM(AR$6:AR44)</f>
        <v>0</v>
      </c>
      <c r="AT40" s="32"/>
    </row>
    <row r="41" spans="2:46" ht="35.25" customHeight="1">
      <c r="B41" s="113" t="s">
        <v>4</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116"/>
      <c r="AI41" s="119"/>
      <c r="AJ41" s="122"/>
      <c r="AK41" s="109"/>
      <c r="AL41" s="111"/>
      <c r="AM41" s="125"/>
      <c r="AN41" s="107"/>
      <c r="AO41" s="107"/>
      <c r="AP41" s="107"/>
      <c r="AQ41" s="107"/>
      <c r="AR41" s="107"/>
      <c r="AS41" s="107"/>
      <c r="AT41" s="32"/>
    </row>
    <row r="42" spans="2:46" s="39" customFormat="1" ht="50.25" customHeight="1">
      <c r="B42" s="114"/>
      <c r="C42" s="76" t="str">
        <f t="shared" ref="C42:AG42" si="21">IFERROR(VLOOKUP(C39,祝日,3,FALSE),"")</f>
        <v/>
      </c>
      <c r="D42" s="76" t="str">
        <f t="shared" si="21"/>
        <v/>
      </c>
      <c r="E42" s="76" t="str">
        <f t="shared" si="21"/>
        <v/>
      </c>
      <c r="F42" s="77" t="str">
        <f t="shared" si="21"/>
        <v/>
      </c>
      <c r="G42" s="76" t="str">
        <f t="shared" si="21"/>
        <v/>
      </c>
      <c r="H42" s="76" t="str">
        <f t="shared" si="21"/>
        <v/>
      </c>
      <c r="I42" s="76" t="str">
        <f t="shared" si="21"/>
        <v/>
      </c>
      <c r="J42" s="76" t="str">
        <f t="shared" si="21"/>
        <v/>
      </c>
      <c r="K42" s="76" t="str">
        <f t="shared" si="21"/>
        <v/>
      </c>
      <c r="L42" s="76" t="str">
        <f t="shared" si="21"/>
        <v/>
      </c>
      <c r="M42" s="76" t="str">
        <f t="shared" si="21"/>
        <v/>
      </c>
      <c r="N42" s="76" t="str">
        <f t="shared" si="21"/>
        <v/>
      </c>
      <c r="O42" s="76" t="str">
        <f t="shared" si="21"/>
        <v/>
      </c>
      <c r="P42" s="76" t="str">
        <f t="shared" si="21"/>
        <v/>
      </c>
      <c r="Q42" s="76" t="str">
        <f t="shared" si="21"/>
        <v/>
      </c>
      <c r="R42" s="78" t="str">
        <f t="shared" si="21"/>
        <v/>
      </c>
      <c r="S42" s="76" t="str">
        <f t="shared" si="21"/>
        <v>海の日</v>
      </c>
      <c r="T42" s="76" t="str">
        <f t="shared" si="21"/>
        <v/>
      </c>
      <c r="U42" s="76" t="str">
        <f t="shared" si="21"/>
        <v/>
      </c>
      <c r="V42" s="76" t="str">
        <f t="shared" si="21"/>
        <v/>
      </c>
      <c r="W42" s="76" t="str">
        <f t="shared" si="21"/>
        <v/>
      </c>
      <c r="X42" s="76" t="str">
        <f t="shared" si="21"/>
        <v/>
      </c>
      <c r="Y42" s="76" t="str">
        <f t="shared" si="21"/>
        <v/>
      </c>
      <c r="Z42" s="76" t="str">
        <f t="shared" si="21"/>
        <v/>
      </c>
      <c r="AA42" s="76" t="str">
        <f t="shared" si="21"/>
        <v/>
      </c>
      <c r="AB42" s="76" t="str">
        <f t="shared" si="21"/>
        <v/>
      </c>
      <c r="AC42" s="76" t="str">
        <f t="shared" si="21"/>
        <v/>
      </c>
      <c r="AD42" s="76" t="str">
        <f t="shared" si="21"/>
        <v/>
      </c>
      <c r="AE42" s="76" t="str">
        <f t="shared" si="21"/>
        <v/>
      </c>
      <c r="AF42" s="76" t="str">
        <f t="shared" si="21"/>
        <v/>
      </c>
      <c r="AG42" s="76" t="str">
        <f t="shared" si="21"/>
        <v/>
      </c>
      <c r="AH42" s="116"/>
      <c r="AI42" s="120"/>
      <c r="AJ42" s="123"/>
      <c r="AK42" s="110"/>
      <c r="AL42" s="112"/>
      <c r="AM42" s="125"/>
      <c r="AN42" s="107"/>
      <c r="AO42" s="107"/>
      <c r="AP42" s="107"/>
      <c r="AQ42" s="107"/>
      <c r="AR42" s="107"/>
      <c r="AS42" s="107"/>
    </row>
    <row r="43" spans="2:46" s="42" customFormat="1">
      <c r="B43" s="35" t="s">
        <v>2</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116"/>
      <c r="AI43" s="40">
        <f>AP40</f>
        <v>0</v>
      </c>
      <c r="AJ43" s="57">
        <f>IF(AN40=0,"－",AI43/AN40)</f>
        <v>0</v>
      </c>
      <c r="AK43" s="41">
        <f>AQ40</f>
        <v>0</v>
      </c>
      <c r="AL43" s="58">
        <f>IF(AO40=0,"－",AK43/AO40)</f>
        <v>0</v>
      </c>
      <c r="AM43" s="125"/>
      <c r="AN43" s="107"/>
      <c r="AO43" s="107"/>
      <c r="AP43" s="107"/>
      <c r="AQ43" s="107"/>
      <c r="AR43" s="107"/>
      <c r="AS43" s="107"/>
    </row>
    <row r="44" spans="2:46" s="42" customFormat="1" ht="14.25" thickBot="1">
      <c r="B44" s="43" t="s">
        <v>15</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117"/>
      <c r="AI44" s="44">
        <f>AR40</f>
        <v>0</v>
      </c>
      <c r="AJ44" s="59">
        <f>IF(AN40=0,"－",AI44/AN40)</f>
        <v>0</v>
      </c>
      <c r="AK44" s="45">
        <f>AS40</f>
        <v>0</v>
      </c>
      <c r="AL44" s="60">
        <f>IF(AO40=0,"－",AK44/AO40)</f>
        <v>0</v>
      </c>
      <c r="AM44" s="126"/>
      <c r="AN44" s="108"/>
      <c r="AO44" s="108"/>
      <c r="AP44" s="108"/>
      <c r="AQ44" s="108"/>
      <c r="AR44" s="108"/>
      <c r="AS44" s="108"/>
    </row>
    <row r="45" spans="2:46" ht="14.25" thickBot="1">
      <c r="AS45" s="33"/>
      <c r="AT45" s="32"/>
    </row>
    <row r="46" spans="2:46" ht="13.5" customHeight="1">
      <c r="B46" s="34" t="s">
        <v>0</v>
      </c>
      <c r="C46" s="127">
        <f>DATE(YEAR(C38),MONTH(C38)+1,DAY(C38))</f>
        <v>45139</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9" t="s">
        <v>28</v>
      </c>
      <c r="AI46" s="131" t="s">
        <v>14</v>
      </c>
      <c r="AJ46" s="132"/>
      <c r="AK46" s="135" t="s">
        <v>13</v>
      </c>
      <c r="AL46" s="136"/>
      <c r="AM46" s="124" t="s">
        <v>29</v>
      </c>
      <c r="AN46" s="106" t="s">
        <v>30</v>
      </c>
      <c r="AO46" s="106" t="s">
        <v>31</v>
      </c>
      <c r="AP46" s="106" t="s">
        <v>32</v>
      </c>
      <c r="AQ46" s="106" t="s">
        <v>33</v>
      </c>
      <c r="AR46" s="106" t="s">
        <v>34</v>
      </c>
      <c r="AS46" s="106" t="s">
        <v>35</v>
      </c>
      <c r="AT46" s="32"/>
    </row>
    <row r="47" spans="2:46">
      <c r="B47" s="35" t="s">
        <v>1</v>
      </c>
      <c r="C47" s="36">
        <f>DATE(YEAR(C46),MONTH(C46),DAY(C46))</f>
        <v>45139</v>
      </c>
      <c r="D47" s="36">
        <f>IF(MONTH(DATE(YEAR(C47),MONTH(C47),DAY(C47)+1))=MONTH($C46),DATE(YEAR(C47),MONTH(C47),DAY(C47)+1),"")</f>
        <v>45140</v>
      </c>
      <c r="E47" s="36">
        <f t="shared" ref="E47:AG47" si="22">IF(MONTH(DATE(YEAR(D47),MONTH(D47),DAY(D47)+1))=MONTH($C46),DATE(YEAR(D47),MONTH(D47),DAY(D47)+1),"")</f>
        <v>45141</v>
      </c>
      <c r="F47" s="46">
        <f t="shared" si="22"/>
        <v>45142</v>
      </c>
      <c r="G47" s="36">
        <f t="shared" si="22"/>
        <v>45143</v>
      </c>
      <c r="H47" s="36">
        <f t="shared" si="22"/>
        <v>45144</v>
      </c>
      <c r="I47" s="36">
        <f t="shared" si="22"/>
        <v>45145</v>
      </c>
      <c r="J47" s="36">
        <f t="shared" si="22"/>
        <v>45146</v>
      </c>
      <c r="K47" s="36">
        <f t="shared" si="22"/>
        <v>45147</v>
      </c>
      <c r="L47" s="36">
        <f t="shared" si="22"/>
        <v>45148</v>
      </c>
      <c r="M47" s="36">
        <f t="shared" si="22"/>
        <v>45149</v>
      </c>
      <c r="N47" s="36">
        <f t="shared" si="22"/>
        <v>45150</v>
      </c>
      <c r="O47" s="36">
        <f t="shared" si="22"/>
        <v>45151</v>
      </c>
      <c r="P47" s="36">
        <f t="shared" si="22"/>
        <v>45152</v>
      </c>
      <c r="Q47" s="36">
        <f t="shared" si="22"/>
        <v>45153</v>
      </c>
      <c r="R47" s="36">
        <f t="shared" si="22"/>
        <v>45154</v>
      </c>
      <c r="S47" s="36">
        <f t="shared" si="22"/>
        <v>45155</v>
      </c>
      <c r="T47" s="36">
        <f t="shared" si="22"/>
        <v>45156</v>
      </c>
      <c r="U47" s="36">
        <f t="shared" si="22"/>
        <v>45157</v>
      </c>
      <c r="V47" s="36">
        <f t="shared" si="22"/>
        <v>45158</v>
      </c>
      <c r="W47" s="36">
        <f t="shared" si="22"/>
        <v>45159</v>
      </c>
      <c r="X47" s="36">
        <f t="shared" si="22"/>
        <v>45160</v>
      </c>
      <c r="Y47" s="36">
        <f t="shared" si="22"/>
        <v>45161</v>
      </c>
      <c r="Z47" s="36">
        <f t="shared" si="22"/>
        <v>45162</v>
      </c>
      <c r="AA47" s="36">
        <f t="shared" si="22"/>
        <v>45163</v>
      </c>
      <c r="AB47" s="36">
        <f t="shared" si="22"/>
        <v>45164</v>
      </c>
      <c r="AC47" s="36">
        <f t="shared" si="22"/>
        <v>45165</v>
      </c>
      <c r="AD47" s="36">
        <f t="shared" si="22"/>
        <v>45166</v>
      </c>
      <c r="AE47" s="36">
        <f t="shared" si="22"/>
        <v>45167</v>
      </c>
      <c r="AF47" s="36">
        <f t="shared" si="22"/>
        <v>45168</v>
      </c>
      <c r="AG47" s="36">
        <f t="shared" si="22"/>
        <v>45169</v>
      </c>
      <c r="AH47" s="130"/>
      <c r="AI47" s="133"/>
      <c r="AJ47" s="134"/>
      <c r="AK47" s="137"/>
      <c r="AL47" s="138"/>
      <c r="AM47" s="126"/>
      <c r="AN47" s="108"/>
      <c r="AO47" s="108"/>
      <c r="AP47" s="108"/>
      <c r="AQ47" s="108"/>
      <c r="AR47" s="108"/>
      <c r="AS47" s="108"/>
      <c r="AT47" s="32"/>
    </row>
    <row r="48" spans="2:46">
      <c r="B48" s="35" t="s">
        <v>3</v>
      </c>
      <c r="C48" s="37" t="str">
        <f t="shared" ref="C48:AG48" si="23">TEXT(C47,"aaa")</f>
        <v>火</v>
      </c>
      <c r="D48" s="37" t="str">
        <f t="shared" si="23"/>
        <v>水</v>
      </c>
      <c r="E48" s="37" t="str">
        <f t="shared" si="23"/>
        <v>木</v>
      </c>
      <c r="F48" s="47" t="str">
        <f t="shared" si="23"/>
        <v>金</v>
      </c>
      <c r="G48" s="37" t="str">
        <f t="shared" si="23"/>
        <v>土</v>
      </c>
      <c r="H48" s="37" t="str">
        <f t="shared" si="23"/>
        <v>日</v>
      </c>
      <c r="I48" s="37" t="str">
        <f t="shared" si="23"/>
        <v>月</v>
      </c>
      <c r="J48" s="37" t="str">
        <f t="shared" si="23"/>
        <v>火</v>
      </c>
      <c r="K48" s="37" t="str">
        <f t="shared" si="23"/>
        <v>水</v>
      </c>
      <c r="L48" s="37" t="str">
        <f t="shared" si="23"/>
        <v>木</v>
      </c>
      <c r="M48" s="37" t="str">
        <f t="shared" si="23"/>
        <v>金</v>
      </c>
      <c r="N48" s="37" t="str">
        <f t="shared" si="23"/>
        <v>土</v>
      </c>
      <c r="O48" s="37" t="str">
        <f t="shared" si="23"/>
        <v>日</v>
      </c>
      <c r="P48" s="37" t="str">
        <f t="shared" si="23"/>
        <v>月</v>
      </c>
      <c r="Q48" s="37" t="str">
        <f t="shared" si="23"/>
        <v>火</v>
      </c>
      <c r="R48" s="37" t="str">
        <f t="shared" si="23"/>
        <v>水</v>
      </c>
      <c r="S48" s="37" t="str">
        <f t="shared" si="23"/>
        <v>木</v>
      </c>
      <c r="T48" s="37" t="str">
        <f t="shared" si="23"/>
        <v>金</v>
      </c>
      <c r="U48" s="37" t="str">
        <f t="shared" si="23"/>
        <v>土</v>
      </c>
      <c r="V48" s="37" t="str">
        <f t="shared" si="23"/>
        <v>日</v>
      </c>
      <c r="W48" s="37" t="str">
        <f t="shared" si="23"/>
        <v>月</v>
      </c>
      <c r="X48" s="37" t="str">
        <f t="shared" si="23"/>
        <v>火</v>
      </c>
      <c r="Y48" s="37" t="str">
        <f t="shared" si="23"/>
        <v>水</v>
      </c>
      <c r="Z48" s="37" t="str">
        <f t="shared" si="23"/>
        <v>木</v>
      </c>
      <c r="AA48" s="37" t="str">
        <f t="shared" si="23"/>
        <v>金</v>
      </c>
      <c r="AB48" s="37" t="str">
        <f t="shared" si="23"/>
        <v>土</v>
      </c>
      <c r="AC48" s="37" t="str">
        <f t="shared" si="23"/>
        <v>日</v>
      </c>
      <c r="AD48" s="37" t="str">
        <f t="shared" si="23"/>
        <v>月</v>
      </c>
      <c r="AE48" s="37" t="str">
        <f t="shared" si="23"/>
        <v>火</v>
      </c>
      <c r="AF48" s="37" t="str">
        <f t="shared" si="23"/>
        <v>水</v>
      </c>
      <c r="AG48" s="37" t="str">
        <f t="shared" si="23"/>
        <v>木</v>
      </c>
      <c r="AH48" s="115">
        <f>COUNTIF(C51:AG51,"－")+COUNTIF(C51:AG51,"対象外")</f>
        <v>0</v>
      </c>
      <c r="AI48" s="118" t="s">
        <v>36</v>
      </c>
      <c r="AJ48" s="121" t="s">
        <v>37</v>
      </c>
      <c r="AK48" s="109" t="s">
        <v>36</v>
      </c>
      <c r="AL48" s="111" t="s">
        <v>38</v>
      </c>
      <c r="AM48" s="124">
        <f t="shared" ref="AM48" si="24">COUNT(C47:AG47)</f>
        <v>31</v>
      </c>
      <c r="AN48" s="106">
        <f t="shared" ref="AN48" si="25">AM48-AH48</f>
        <v>31</v>
      </c>
      <c r="AO48" s="106">
        <f>'別紙１ (16ヶ月以内シート１)'!AO64+SUM(AN$6:AN52)</f>
        <v>427</v>
      </c>
      <c r="AP48" s="106">
        <f>COUNTIF(C51:AG51,"○")</f>
        <v>0</v>
      </c>
      <c r="AQ48" s="106">
        <f>'別紙１ (16ヶ月以内シート１)'!AQ64+SUM(AP$6:AP52)</f>
        <v>0</v>
      </c>
      <c r="AR48" s="106">
        <f>COUNTIF(C52:AG52,"○")</f>
        <v>0</v>
      </c>
      <c r="AS48" s="106">
        <f>'別紙１ (16ヶ月以内シート１)'!AS64+SUM(AR$6:AR52)</f>
        <v>0</v>
      </c>
      <c r="AT48" s="32"/>
    </row>
    <row r="49" spans="2:46" ht="35.25" customHeight="1">
      <c r="B49" s="113" t="s">
        <v>4</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116"/>
      <c r="AI49" s="119"/>
      <c r="AJ49" s="122"/>
      <c r="AK49" s="109"/>
      <c r="AL49" s="111"/>
      <c r="AM49" s="125"/>
      <c r="AN49" s="107"/>
      <c r="AO49" s="107"/>
      <c r="AP49" s="107"/>
      <c r="AQ49" s="107"/>
      <c r="AR49" s="107"/>
      <c r="AS49" s="107"/>
      <c r="AT49" s="32"/>
    </row>
    <row r="50" spans="2:46" s="39" customFormat="1" ht="50.25" customHeight="1">
      <c r="B50" s="114"/>
      <c r="C50" s="76" t="str">
        <f t="shared" ref="C50:AG50" si="26">IFERROR(VLOOKUP(C47,祝日,3,FALSE),"")</f>
        <v/>
      </c>
      <c r="D50" s="76" t="str">
        <f t="shared" si="26"/>
        <v/>
      </c>
      <c r="E50" s="76" t="str">
        <f t="shared" si="26"/>
        <v/>
      </c>
      <c r="F50" s="77" t="str">
        <f t="shared" si="26"/>
        <v/>
      </c>
      <c r="G50" s="76" t="str">
        <f t="shared" si="26"/>
        <v/>
      </c>
      <c r="H50" s="76" t="str">
        <f t="shared" si="26"/>
        <v>平和記念日</v>
      </c>
      <c r="I50" s="76" t="str">
        <f t="shared" si="26"/>
        <v/>
      </c>
      <c r="J50" s="76" t="str">
        <f t="shared" si="26"/>
        <v/>
      </c>
      <c r="K50" s="76" t="str">
        <f t="shared" si="26"/>
        <v/>
      </c>
      <c r="L50" s="76" t="str">
        <f t="shared" si="26"/>
        <v/>
      </c>
      <c r="M50" s="76" t="str">
        <f t="shared" si="26"/>
        <v>山の日</v>
      </c>
      <c r="N50" s="76" t="str">
        <f t="shared" si="26"/>
        <v/>
      </c>
      <c r="O50" s="76" t="str">
        <f t="shared" si="26"/>
        <v/>
      </c>
      <c r="P50" s="76" t="str">
        <f t="shared" si="26"/>
        <v/>
      </c>
      <c r="Q50" s="76" t="str">
        <f t="shared" si="26"/>
        <v/>
      </c>
      <c r="R50" s="78" t="str">
        <f t="shared" si="26"/>
        <v/>
      </c>
      <c r="S50" s="76" t="str">
        <f t="shared" si="26"/>
        <v/>
      </c>
      <c r="T50" s="76" t="str">
        <f t="shared" si="26"/>
        <v/>
      </c>
      <c r="U50" s="76" t="str">
        <f t="shared" si="26"/>
        <v/>
      </c>
      <c r="V50" s="76" t="str">
        <f t="shared" si="26"/>
        <v/>
      </c>
      <c r="W50" s="76" t="str">
        <f t="shared" si="26"/>
        <v/>
      </c>
      <c r="X50" s="76" t="str">
        <f t="shared" si="26"/>
        <v/>
      </c>
      <c r="Y50" s="76" t="str">
        <f t="shared" si="26"/>
        <v/>
      </c>
      <c r="Z50" s="76" t="str">
        <f t="shared" si="26"/>
        <v/>
      </c>
      <c r="AA50" s="76" t="str">
        <f t="shared" si="26"/>
        <v/>
      </c>
      <c r="AB50" s="76" t="str">
        <f t="shared" si="26"/>
        <v/>
      </c>
      <c r="AC50" s="76" t="str">
        <f t="shared" si="26"/>
        <v/>
      </c>
      <c r="AD50" s="76" t="str">
        <f t="shared" si="26"/>
        <v/>
      </c>
      <c r="AE50" s="76" t="str">
        <f t="shared" si="26"/>
        <v/>
      </c>
      <c r="AF50" s="76" t="str">
        <f t="shared" si="26"/>
        <v/>
      </c>
      <c r="AG50" s="76" t="str">
        <f t="shared" si="26"/>
        <v/>
      </c>
      <c r="AH50" s="116"/>
      <c r="AI50" s="120"/>
      <c r="AJ50" s="123"/>
      <c r="AK50" s="110"/>
      <c r="AL50" s="112"/>
      <c r="AM50" s="125"/>
      <c r="AN50" s="107"/>
      <c r="AO50" s="107"/>
      <c r="AP50" s="107"/>
      <c r="AQ50" s="107"/>
      <c r="AR50" s="107"/>
      <c r="AS50" s="107"/>
    </row>
    <row r="51" spans="2:46" s="42" customFormat="1">
      <c r="B51" s="35" t="s">
        <v>2</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116"/>
      <c r="AI51" s="40">
        <f>AP48</f>
        <v>0</v>
      </c>
      <c r="AJ51" s="57">
        <f>IF(AN48=0,"－",AI51/AN48)</f>
        <v>0</v>
      </c>
      <c r="AK51" s="41">
        <f>AQ48</f>
        <v>0</v>
      </c>
      <c r="AL51" s="58">
        <f>IF(AO48=0,"－",AK51/AO48)</f>
        <v>0</v>
      </c>
      <c r="AM51" s="125"/>
      <c r="AN51" s="107"/>
      <c r="AO51" s="107"/>
      <c r="AP51" s="107"/>
      <c r="AQ51" s="107"/>
      <c r="AR51" s="107"/>
      <c r="AS51" s="107"/>
    </row>
    <row r="52" spans="2:46" s="42" customFormat="1" ht="14.25" thickBot="1">
      <c r="B52" s="43" t="s">
        <v>15</v>
      </c>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117"/>
      <c r="AI52" s="44">
        <f>AR48</f>
        <v>0</v>
      </c>
      <c r="AJ52" s="59">
        <f>IF(AN48=0,"－",AI52/AN48)</f>
        <v>0</v>
      </c>
      <c r="AK52" s="45">
        <f>AS48</f>
        <v>0</v>
      </c>
      <c r="AL52" s="60">
        <f>IF(AO48=0,"－",AK52/AO48)</f>
        <v>0</v>
      </c>
      <c r="AM52" s="126"/>
      <c r="AN52" s="108"/>
      <c r="AO52" s="108"/>
      <c r="AP52" s="108"/>
      <c r="AQ52" s="108"/>
      <c r="AR52" s="108"/>
      <c r="AS52" s="108"/>
    </row>
    <row r="53" spans="2:46" ht="14.25" thickBot="1">
      <c r="AS53" s="33"/>
      <c r="AT53" s="32"/>
    </row>
    <row r="54" spans="2:46" ht="13.5" customHeight="1">
      <c r="B54" s="34" t="s">
        <v>0</v>
      </c>
      <c r="C54" s="127">
        <f>DATE(YEAR(C46),MONTH(C46)+1,DAY(C46))</f>
        <v>45170</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9" t="s">
        <v>28</v>
      </c>
      <c r="AI54" s="131" t="s">
        <v>14</v>
      </c>
      <c r="AJ54" s="132"/>
      <c r="AK54" s="135" t="s">
        <v>13</v>
      </c>
      <c r="AL54" s="136"/>
      <c r="AM54" s="124" t="s">
        <v>29</v>
      </c>
      <c r="AN54" s="106" t="s">
        <v>30</v>
      </c>
      <c r="AO54" s="106" t="s">
        <v>31</v>
      </c>
      <c r="AP54" s="106" t="s">
        <v>32</v>
      </c>
      <c r="AQ54" s="106" t="s">
        <v>33</v>
      </c>
      <c r="AR54" s="106" t="s">
        <v>34</v>
      </c>
      <c r="AS54" s="106" t="s">
        <v>35</v>
      </c>
      <c r="AT54" s="32"/>
    </row>
    <row r="55" spans="2:46">
      <c r="B55" s="35" t="s">
        <v>1</v>
      </c>
      <c r="C55" s="36">
        <f>DATE(YEAR(C54),MONTH(C54),DAY(C54))</f>
        <v>45170</v>
      </c>
      <c r="D55" s="36">
        <f>IF(MONTH(DATE(YEAR(C55),MONTH(C55),DAY(C55)+1))=MONTH($C54),DATE(YEAR(C55),MONTH(C55),DAY(C55)+1),"")</f>
        <v>45171</v>
      </c>
      <c r="E55" s="36">
        <f t="shared" ref="E55:AG55" si="27">IF(MONTH(DATE(YEAR(D55),MONTH(D55),DAY(D55)+1))=MONTH($C54),DATE(YEAR(D55),MONTH(D55),DAY(D55)+1),"")</f>
        <v>45172</v>
      </c>
      <c r="F55" s="46">
        <f t="shared" si="27"/>
        <v>45173</v>
      </c>
      <c r="G55" s="36">
        <f t="shared" si="27"/>
        <v>45174</v>
      </c>
      <c r="H55" s="36">
        <f t="shared" si="27"/>
        <v>45175</v>
      </c>
      <c r="I55" s="36">
        <f t="shared" si="27"/>
        <v>45176</v>
      </c>
      <c r="J55" s="36">
        <f t="shared" si="27"/>
        <v>45177</v>
      </c>
      <c r="K55" s="36">
        <f t="shared" si="27"/>
        <v>45178</v>
      </c>
      <c r="L55" s="36">
        <f t="shared" si="27"/>
        <v>45179</v>
      </c>
      <c r="M55" s="36">
        <f t="shared" si="27"/>
        <v>45180</v>
      </c>
      <c r="N55" s="36">
        <f t="shared" si="27"/>
        <v>45181</v>
      </c>
      <c r="O55" s="36">
        <f t="shared" si="27"/>
        <v>45182</v>
      </c>
      <c r="P55" s="36">
        <f t="shared" si="27"/>
        <v>45183</v>
      </c>
      <c r="Q55" s="36">
        <f t="shared" si="27"/>
        <v>45184</v>
      </c>
      <c r="R55" s="36">
        <f t="shared" si="27"/>
        <v>45185</v>
      </c>
      <c r="S55" s="36">
        <f t="shared" si="27"/>
        <v>45186</v>
      </c>
      <c r="T55" s="36">
        <f t="shared" si="27"/>
        <v>45187</v>
      </c>
      <c r="U55" s="36">
        <f t="shared" si="27"/>
        <v>45188</v>
      </c>
      <c r="V55" s="36">
        <f t="shared" si="27"/>
        <v>45189</v>
      </c>
      <c r="W55" s="36">
        <f t="shared" si="27"/>
        <v>45190</v>
      </c>
      <c r="X55" s="36">
        <f t="shared" si="27"/>
        <v>45191</v>
      </c>
      <c r="Y55" s="36">
        <f t="shared" si="27"/>
        <v>45192</v>
      </c>
      <c r="Z55" s="36">
        <f t="shared" si="27"/>
        <v>45193</v>
      </c>
      <c r="AA55" s="36">
        <f t="shared" si="27"/>
        <v>45194</v>
      </c>
      <c r="AB55" s="36">
        <f t="shared" si="27"/>
        <v>45195</v>
      </c>
      <c r="AC55" s="36">
        <f t="shared" si="27"/>
        <v>45196</v>
      </c>
      <c r="AD55" s="36">
        <f t="shared" si="27"/>
        <v>45197</v>
      </c>
      <c r="AE55" s="36">
        <f t="shared" si="27"/>
        <v>45198</v>
      </c>
      <c r="AF55" s="36">
        <f t="shared" si="27"/>
        <v>45199</v>
      </c>
      <c r="AG55" s="36" t="str">
        <f t="shared" si="27"/>
        <v/>
      </c>
      <c r="AH55" s="130"/>
      <c r="AI55" s="133"/>
      <c r="AJ55" s="134"/>
      <c r="AK55" s="137"/>
      <c r="AL55" s="138"/>
      <c r="AM55" s="126"/>
      <c r="AN55" s="108"/>
      <c r="AO55" s="108"/>
      <c r="AP55" s="108"/>
      <c r="AQ55" s="108"/>
      <c r="AR55" s="108"/>
      <c r="AS55" s="108"/>
      <c r="AT55" s="32"/>
    </row>
    <row r="56" spans="2:46">
      <c r="B56" s="35" t="s">
        <v>3</v>
      </c>
      <c r="C56" s="37" t="str">
        <f t="shared" ref="C56:AG56" si="28">TEXT(C55,"aaa")</f>
        <v>金</v>
      </c>
      <c r="D56" s="37" t="str">
        <f t="shared" si="28"/>
        <v>土</v>
      </c>
      <c r="E56" s="37" t="str">
        <f t="shared" si="28"/>
        <v>日</v>
      </c>
      <c r="F56" s="47" t="str">
        <f t="shared" si="28"/>
        <v>月</v>
      </c>
      <c r="G56" s="37" t="str">
        <f t="shared" si="28"/>
        <v>火</v>
      </c>
      <c r="H56" s="37" t="str">
        <f t="shared" si="28"/>
        <v>水</v>
      </c>
      <c r="I56" s="37" t="str">
        <f t="shared" si="28"/>
        <v>木</v>
      </c>
      <c r="J56" s="37" t="str">
        <f t="shared" si="28"/>
        <v>金</v>
      </c>
      <c r="K56" s="37" t="str">
        <f t="shared" si="28"/>
        <v>土</v>
      </c>
      <c r="L56" s="37" t="str">
        <f t="shared" si="28"/>
        <v>日</v>
      </c>
      <c r="M56" s="37" t="str">
        <f t="shared" si="28"/>
        <v>月</v>
      </c>
      <c r="N56" s="37" t="str">
        <f t="shared" si="28"/>
        <v>火</v>
      </c>
      <c r="O56" s="37" t="str">
        <f t="shared" si="28"/>
        <v>水</v>
      </c>
      <c r="P56" s="37" t="str">
        <f t="shared" si="28"/>
        <v>木</v>
      </c>
      <c r="Q56" s="37" t="str">
        <f t="shared" si="28"/>
        <v>金</v>
      </c>
      <c r="R56" s="37" t="str">
        <f t="shared" si="28"/>
        <v>土</v>
      </c>
      <c r="S56" s="37" t="str">
        <f t="shared" si="28"/>
        <v>日</v>
      </c>
      <c r="T56" s="37" t="str">
        <f t="shared" si="28"/>
        <v>月</v>
      </c>
      <c r="U56" s="37" t="str">
        <f t="shared" si="28"/>
        <v>火</v>
      </c>
      <c r="V56" s="37" t="str">
        <f t="shared" si="28"/>
        <v>水</v>
      </c>
      <c r="W56" s="37" t="str">
        <f t="shared" si="28"/>
        <v>木</v>
      </c>
      <c r="X56" s="37" t="str">
        <f t="shared" si="28"/>
        <v>金</v>
      </c>
      <c r="Y56" s="37" t="str">
        <f t="shared" si="28"/>
        <v>土</v>
      </c>
      <c r="Z56" s="37" t="str">
        <f t="shared" si="28"/>
        <v>日</v>
      </c>
      <c r="AA56" s="37" t="str">
        <f t="shared" si="28"/>
        <v>月</v>
      </c>
      <c r="AB56" s="37" t="str">
        <f t="shared" si="28"/>
        <v>火</v>
      </c>
      <c r="AC56" s="37" t="str">
        <f t="shared" si="28"/>
        <v>水</v>
      </c>
      <c r="AD56" s="37" t="str">
        <f t="shared" si="28"/>
        <v>木</v>
      </c>
      <c r="AE56" s="37" t="str">
        <f t="shared" si="28"/>
        <v>金</v>
      </c>
      <c r="AF56" s="37" t="str">
        <f t="shared" si="28"/>
        <v>土</v>
      </c>
      <c r="AG56" s="37" t="str">
        <f t="shared" si="28"/>
        <v/>
      </c>
      <c r="AH56" s="115">
        <f>COUNTIF(C59:AG59,"－")+COUNTIF(C59:AG59,"対象外")</f>
        <v>0</v>
      </c>
      <c r="AI56" s="118" t="s">
        <v>36</v>
      </c>
      <c r="AJ56" s="121" t="s">
        <v>37</v>
      </c>
      <c r="AK56" s="109" t="s">
        <v>36</v>
      </c>
      <c r="AL56" s="111" t="s">
        <v>38</v>
      </c>
      <c r="AM56" s="124">
        <f t="shared" ref="AM56" si="29">COUNT(C55:AG55)</f>
        <v>30</v>
      </c>
      <c r="AN56" s="106">
        <f t="shared" ref="AN56" si="30">AM56-AH56</f>
        <v>30</v>
      </c>
      <c r="AO56" s="106">
        <f>'別紙１ (16ヶ月以内シート１)'!AO64+SUM(AN$6:AN60)</f>
        <v>457</v>
      </c>
      <c r="AP56" s="106">
        <f>COUNTIF(C59:AG59,"○")</f>
        <v>0</v>
      </c>
      <c r="AQ56" s="106">
        <f>'別紙１ (16ヶ月以内シート１)'!AQ64+SUM(AP$6:AP60)</f>
        <v>0</v>
      </c>
      <c r="AR56" s="106">
        <f>COUNTIF(C60:AG60,"○")</f>
        <v>0</v>
      </c>
      <c r="AS56" s="106">
        <f>'別紙１ (16ヶ月以内シート１)'!AS64+SUM(AR$6:AR60)</f>
        <v>0</v>
      </c>
      <c r="AT56" s="32"/>
    </row>
    <row r="57" spans="2:46" ht="35.25" customHeight="1">
      <c r="B57" s="113" t="s">
        <v>4</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116"/>
      <c r="AI57" s="119"/>
      <c r="AJ57" s="122"/>
      <c r="AK57" s="109"/>
      <c r="AL57" s="111"/>
      <c r="AM57" s="125"/>
      <c r="AN57" s="107"/>
      <c r="AO57" s="107"/>
      <c r="AP57" s="107"/>
      <c r="AQ57" s="107"/>
      <c r="AR57" s="107"/>
      <c r="AS57" s="107"/>
      <c r="AT57" s="32"/>
    </row>
    <row r="58" spans="2:46" s="39" customFormat="1" ht="50.25" customHeight="1">
      <c r="B58" s="114"/>
      <c r="C58" s="76" t="str">
        <f t="shared" ref="C58:AG58" si="31">IFERROR(VLOOKUP(C55,祝日,3,FALSE),"")</f>
        <v/>
      </c>
      <c r="D58" s="76" t="str">
        <f t="shared" si="31"/>
        <v/>
      </c>
      <c r="E58" s="76" t="str">
        <f t="shared" si="31"/>
        <v/>
      </c>
      <c r="F58" s="77" t="str">
        <f t="shared" si="31"/>
        <v/>
      </c>
      <c r="G58" s="76" t="str">
        <f t="shared" si="31"/>
        <v/>
      </c>
      <c r="H58" s="76" t="str">
        <f t="shared" si="31"/>
        <v/>
      </c>
      <c r="I58" s="76" t="str">
        <f t="shared" si="31"/>
        <v/>
      </c>
      <c r="J58" s="76" t="str">
        <f t="shared" si="31"/>
        <v/>
      </c>
      <c r="K58" s="76" t="str">
        <f t="shared" si="31"/>
        <v/>
      </c>
      <c r="L58" s="76" t="str">
        <f t="shared" si="31"/>
        <v/>
      </c>
      <c r="M58" s="76" t="str">
        <f t="shared" si="31"/>
        <v/>
      </c>
      <c r="N58" s="76" t="str">
        <f t="shared" si="31"/>
        <v/>
      </c>
      <c r="O58" s="76" t="str">
        <f t="shared" si="31"/>
        <v/>
      </c>
      <c r="P58" s="76" t="str">
        <f t="shared" si="31"/>
        <v/>
      </c>
      <c r="Q58" s="76" t="str">
        <f t="shared" si="31"/>
        <v/>
      </c>
      <c r="R58" s="78" t="str">
        <f t="shared" si="31"/>
        <v/>
      </c>
      <c r="S58" s="76" t="str">
        <f t="shared" si="31"/>
        <v/>
      </c>
      <c r="T58" s="76" t="str">
        <f t="shared" si="31"/>
        <v>敬老の日</v>
      </c>
      <c r="U58" s="76" t="str">
        <f t="shared" si="31"/>
        <v/>
      </c>
      <c r="V58" s="76" t="str">
        <f t="shared" si="31"/>
        <v/>
      </c>
      <c r="W58" s="76" t="str">
        <f t="shared" si="31"/>
        <v/>
      </c>
      <c r="X58" s="76" t="str">
        <f t="shared" si="31"/>
        <v/>
      </c>
      <c r="Y58" s="76" t="str">
        <f t="shared" si="31"/>
        <v>秋分の日</v>
      </c>
      <c r="Z58" s="76" t="str">
        <f t="shared" si="31"/>
        <v/>
      </c>
      <c r="AA58" s="76" t="str">
        <f t="shared" si="31"/>
        <v/>
      </c>
      <c r="AB58" s="76" t="str">
        <f t="shared" si="31"/>
        <v/>
      </c>
      <c r="AC58" s="76" t="str">
        <f t="shared" si="31"/>
        <v/>
      </c>
      <c r="AD58" s="76" t="str">
        <f t="shared" si="31"/>
        <v/>
      </c>
      <c r="AE58" s="76" t="str">
        <f t="shared" si="31"/>
        <v/>
      </c>
      <c r="AF58" s="76" t="str">
        <f t="shared" si="31"/>
        <v/>
      </c>
      <c r="AG58" s="76" t="str">
        <f t="shared" si="31"/>
        <v/>
      </c>
      <c r="AH58" s="116"/>
      <c r="AI58" s="120"/>
      <c r="AJ58" s="123"/>
      <c r="AK58" s="110"/>
      <c r="AL58" s="112"/>
      <c r="AM58" s="125"/>
      <c r="AN58" s="107"/>
      <c r="AO58" s="107"/>
      <c r="AP58" s="107"/>
      <c r="AQ58" s="107"/>
      <c r="AR58" s="107"/>
      <c r="AS58" s="107"/>
    </row>
    <row r="59" spans="2:46" s="42" customFormat="1">
      <c r="B59" s="35" t="s">
        <v>2</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116"/>
      <c r="AI59" s="40">
        <f>AP56</f>
        <v>0</v>
      </c>
      <c r="AJ59" s="57">
        <f>IF(AN56=0,"－",AI59/AN56)</f>
        <v>0</v>
      </c>
      <c r="AK59" s="41">
        <f>AQ56</f>
        <v>0</v>
      </c>
      <c r="AL59" s="58">
        <f>IF(AO56=0,"－",AK59/AO56)</f>
        <v>0</v>
      </c>
      <c r="AM59" s="125"/>
      <c r="AN59" s="107"/>
      <c r="AO59" s="107"/>
      <c r="AP59" s="107"/>
      <c r="AQ59" s="107"/>
      <c r="AR59" s="107"/>
      <c r="AS59" s="107"/>
    </row>
    <row r="60" spans="2:46" s="42" customFormat="1" ht="14.25" thickBot="1">
      <c r="B60" s="43" t="s">
        <v>15</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117"/>
      <c r="AI60" s="44">
        <f>AR56</f>
        <v>0</v>
      </c>
      <c r="AJ60" s="59">
        <f>IF(AN56=0,"－",AI60/AN56)</f>
        <v>0</v>
      </c>
      <c r="AK60" s="45">
        <f>AS56</f>
        <v>0</v>
      </c>
      <c r="AL60" s="60">
        <f>IF(AO56=0,"－",AK60/AO56)</f>
        <v>0</v>
      </c>
      <c r="AM60" s="126"/>
      <c r="AN60" s="108"/>
      <c r="AO60" s="108"/>
      <c r="AP60" s="108"/>
      <c r="AQ60" s="108"/>
      <c r="AR60" s="108"/>
      <c r="AS60" s="108"/>
    </row>
    <row r="61" spans="2:46" ht="14.25" thickBot="1">
      <c r="AS61" s="33"/>
      <c r="AT61" s="32"/>
    </row>
    <row r="62" spans="2:46" ht="13.5" customHeight="1">
      <c r="B62" s="34" t="s">
        <v>0</v>
      </c>
      <c r="C62" s="127">
        <f>DATE(YEAR(C54),MONTH(C54)+1,DAY(C54))</f>
        <v>45200</v>
      </c>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t="s">
        <v>28</v>
      </c>
      <c r="AI62" s="131" t="s">
        <v>14</v>
      </c>
      <c r="AJ62" s="132"/>
      <c r="AK62" s="135" t="s">
        <v>13</v>
      </c>
      <c r="AL62" s="136"/>
      <c r="AM62" s="124" t="s">
        <v>29</v>
      </c>
      <c r="AN62" s="106" t="s">
        <v>30</v>
      </c>
      <c r="AO62" s="106" t="s">
        <v>31</v>
      </c>
      <c r="AP62" s="106" t="s">
        <v>32</v>
      </c>
      <c r="AQ62" s="106" t="s">
        <v>33</v>
      </c>
      <c r="AR62" s="106" t="s">
        <v>34</v>
      </c>
      <c r="AS62" s="106" t="s">
        <v>35</v>
      </c>
      <c r="AT62" s="32"/>
    </row>
    <row r="63" spans="2:46">
      <c r="B63" s="35" t="s">
        <v>1</v>
      </c>
      <c r="C63" s="36">
        <f>DATE(YEAR(C62),MONTH(C62),DAY(C62))</f>
        <v>45200</v>
      </c>
      <c r="D63" s="36">
        <f>IF(MONTH(DATE(YEAR(C63),MONTH(C63),DAY(C63)+1))=MONTH($C62),DATE(YEAR(C63),MONTH(C63),DAY(C63)+1),"")</f>
        <v>45201</v>
      </c>
      <c r="E63" s="36">
        <f t="shared" ref="E63:AG63" si="32">IF(MONTH(DATE(YEAR(D63),MONTH(D63),DAY(D63)+1))=MONTH($C62),DATE(YEAR(D63),MONTH(D63),DAY(D63)+1),"")</f>
        <v>45202</v>
      </c>
      <c r="F63" s="46">
        <f t="shared" si="32"/>
        <v>45203</v>
      </c>
      <c r="G63" s="36">
        <f t="shared" si="32"/>
        <v>45204</v>
      </c>
      <c r="H63" s="36">
        <f t="shared" si="32"/>
        <v>45205</v>
      </c>
      <c r="I63" s="36">
        <f t="shared" si="32"/>
        <v>45206</v>
      </c>
      <c r="J63" s="36">
        <f t="shared" si="32"/>
        <v>45207</v>
      </c>
      <c r="K63" s="36">
        <f t="shared" si="32"/>
        <v>45208</v>
      </c>
      <c r="L63" s="36">
        <f t="shared" si="32"/>
        <v>45209</v>
      </c>
      <c r="M63" s="36">
        <f t="shared" si="32"/>
        <v>45210</v>
      </c>
      <c r="N63" s="36">
        <f t="shared" si="32"/>
        <v>45211</v>
      </c>
      <c r="O63" s="36">
        <f t="shared" si="32"/>
        <v>45212</v>
      </c>
      <c r="P63" s="36">
        <f t="shared" si="32"/>
        <v>45213</v>
      </c>
      <c r="Q63" s="36">
        <f t="shared" si="32"/>
        <v>45214</v>
      </c>
      <c r="R63" s="36">
        <f t="shared" si="32"/>
        <v>45215</v>
      </c>
      <c r="S63" s="36">
        <f t="shared" si="32"/>
        <v>45216</v>
      </c>
      <c r="T63" s="36">
        <f t="shared" si="32"/>
        <v>45217</v>
      </c>
      <c r="U63" s="36">
        <f t="shared" si="32"/>
        <v>45218</v>
      </c>
      <c r="V63" s="36">
        <f t="shared" si="32"/>
        <v>45219</v>
      </c>
      <c r="W63" s="36">
        <f t="shared" si="32"/>
        <v>45220</v>
      </c>
      <c r="X63" s="36">
        <f t="shared" si="32"/>
        <v>45221</v>
      </c>
      <c r="Y63" s="36">
        <f t="shared" si="32"/>
        <v>45222</v>
      </c>
      <c r="Z63" s="36">
        <f t="shared" si="32"/>
        <v>45223</v>
      </c>
      <c r="AA63" s="36">
        <f t="shared" si="32"/>
        <v>45224</v>
      </c>
      <c r="AB63" s="36">
        <f t="shared" si="32"/>
        <v>45225</v>
      </c>
      <c r="AC63" s="36">
        <f t="shared" si="32"/>
        <v>45226</v>
      </c>
      <c r="AD63" s="36">
        <f t="shared" si="32"/>
        <v>45227</v>
      </c>
      <c r="AE63" s="36">
        <f t="shared" si="32"/>
        <v>45228</v>
      </c>
      <c r="AF63" s="36">
        <f t="shared" si="32"/>
        <v>45229</v>
      </c>
      <c r="AG63" s="36">
        <f t="shared" si="32"/>
        <v>45230</v>
      </c>
      <c r="AH63" s="130"/>
      <c r="AI63" s="133"/>
      <c r="AJ63" s="134"/>
      <c r="AK63" s="137"/>
      <c r="AL63" s="138"/>
      <c r="AM63" s="126"/>
      <c r="AN63" s="108"/>
      <c r="AO63" s="108"/>
      <c r="AP63" s="108"/>
      <c r="AQ63" s="108"/>
      <c r="AR63" s="108"/>
      <c r="AS63" s="108"/>
      <c r="AT63" s="32"/>
    </row>
    <row r="64" spans="2:46">
      <c r="B64" s="35" t="s">
        <v>3</v>
      </c>
      <c r="C64" s="37" t="str">
        <f t="shared" ref="C64:AG64" si="33">TEXT(C63,"aaa")</f>
        <v>日</v>
      </c>
      <c r="D64" s="37" t="str">
        <f t="shared" si="33"/>
        <v>月</v>
      </c>
      <c r="E64" s="37" t="str">
        <f t="shared" si="33"/>
        <v>火</v>
      </c>
      <c r="F64" s="47" t="str">
        <f t="shared" si="33"/>
        <v>水</v>
      </c>
      <c r="G64" s="37" t="str">
        <f t="shared" si="33"/>
        <v>木</v>
      </c>
      <c r="H64" s="37" t="str">
        <f t="shared" si="33"/>
        <v>金</v>
      </c>
      <c r="I64" s="37" t="str">
        <f t="shared" si="33"/>
        <v>土</v>
      </c>
      <c r="J64" s="37" t="str">
        <f t="shared" si="33"/>
        <v>日</v>
      </c>
      <c r="K64" s="37" t="str">
        <f t="shared" si="33"/>
        <v>月</v>
      </c>
      <c r="L64" s="37" t="str">
        <f t="shared" si="33"/>
        <v>火</v>
      </c>
      <c r="M64" s="37" t="str">
        <f t="shared" si="33"/>
        <v>水</v>
      </c>
      <c r="N64" s="37" t="str">
        <f t="shared" si="33"/>
        <v>木</v>
      </c>
      <c r="O64" s="37" t="str">
        <f t="shared" si="33"/>
        <v>金</v>
      </c>
      <c r="P64" s="37" t="str">
        <f t="shared" si="33"/>
        <v>土</v>
      </c>
      <c r="Q64" s="37" t="str">
        <f t="shared" si="33"/>
        <v>日</v>
      </c>
      <c r="R64" s="37" t="str">
        <f t="shared" si="33"/>
        <v>月</v>
      </c>
      <c r="S64" s="37" t="str">
        <f t="shared" si="33"/>
        <v>火</v>
      </c>
      <c r="T64" s="37" t="str">
        <f t="shared" si="33"/>
        <v>水</v>
      </c>
      <c r="U64" s="37" t="str">
        <f t="shared" si="33"/>
        <v>木</v>
      </c>
      <c r="V64" s="37" t="str">
        <f t="shared" si="33"/>
        <v>金</v>
      </c>
      <c r="W64" s="37" t="str">
        <f t="shared" si="33"/>
        <v>土</v>
      </c>
      <c r="X64" s="37" t="str">
        <f t="shared" si="33"/>
        <v>日</v>
      </c>
      <c r="Y64" s="37" t="str">
        <f t="shared" si="33"/>
        <v>月</v>
      </c>
      <c r="Z64" s="37" t="str">
        <f t="shared" si="33"/>
        <v>火</v>
      </c>
      <c r="AA64" s="37" t="str">
        <f t="shared" si="33"/>
        <v>水</v>
      </c>
      <c r="AB64" s="37" t="str">
        <f t="shared" si="33"/>
        <v>木</v>
      </c>
      <c r="AC64" s="37" t="str">
        <f t="shared" si="33"/>
        <v>金</v>
      </c>
      <c r="AD64" s="37" t="str">
        <f t="shared" si="33"/>
        <v>土</v>
      </c>
      <c r="AE64" s="37" t="str">
        <f t="shared" si="33"/>
        <v>日</v>
      </c>
      <c r="AF64" s="37" t="str">
        <f t="shared" si="33"/>
        <v>月</v>
      </c>
      <c r="AG64" s="37" t="str">
        <f t="shared" si="33"/>
        <v>火</v>
      </c>
      <c r="AH64" s="115">
        <f>COUNTIF(C67:AG67,"－")+COUNTIF(C67:AG67,"対象外")</f>
        <v>0</v>
      </c>
      <c r="AI64" s="118" t="s">
        <v>36</v>
      </c>
      <c r="AJ64" s="121" t="s">
        <v>37</v>
      </c>
      <c r="AK64" s="109" t="s">
        <v>36</v>
      </c>
      <c r="AL64" s="111" t="s">
        <v>38</v>
      </c>
      <c r="AM64" s="124">
        <f t="shared" ref="AM64" si="34">COUNT(C63:AG63)</f>
        <v>31</v>
      </c>
      <c r="AN64" s="106">
        <f t="shared" ref="AN64" si="35">AM64-AH64</f>
        <v>31</v>
      </c>
      <c r="AO64" s="106">
        <f>'別紙１ (16ヶ月以内シート１)'!AO64+SUM(AN$6:AN68)</f>
        <v>488</v>
      </c>
      <c r="AP64" s="106">
        <f>COUNTIF(C67:AG67,"○")</f>
        <v>0</v>
      </c>
      <c r="AQ64" s="106">
        <f>'別紙１ (16ヶ月以内シート１)'!AQ64+SUM(AP$6:AP68)</f>
        <v>0</v>
      </c>
      <c r="AR64" s="106">
        <f>COUNTIF(C68:AG68,"○")</f>
        <v>0</v>
      </c>
      <c r="AS64" s="106">
        <f>'別紙１ (16ヶ月以内シート１)'!AS64+SUM(AR$6:AR68)</f>
        <v>0</v>
      </c>
      <c r="AT64" s="32"/>
    </row>
    <row r="65" spans="1:46" ht="35.25" customHeight="1">
      <c r="B65" s="113" t="s">
        <v>4</v>
      </c>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116"/>
      <c r="AI65" s="119"/>
      <c r="AJ65" s="122"/>
      <c r="AK65" s="109"/>
      <c r="AL65" s="111"/>
      <c r="AM65" s="125"/>
      <c r="AN65" s="107"/>
      <c r="AO65" s="107"/>
      <c r="AP65" s="107"/>
      <c r="AQ65" s="107"/>
      <c r="AR65" s="107"/>
      <c r="AS65" s="107"/>
      <c r="AT65" s="32"/>
    </row>
    <row r="66" spans="1:46" s="39" customFormat="1" ht="50.25" customHeight="1">
      <c r="B66" s="114"/>
      <c r="C66" s="76" t="str">
        <f t="shared" ref="C66:AG66" si="36">IFERROR(VLOOKUP(C63,祝日,3,FALSE),"")</f>
        <v/>
      </c>
      <c r="D66" s="76" t="str">
        <f t="shared" si="36"/>
        <v/>
      </c>
      <c r="E66" s="76" t="str">
        <f t="shared" si="36"/>
        <v/>
      </c>
      <c r="F66" s="77" t="str">
        <f t="shared" si="36"/>
        <v/>
      </c>
      <c r="G66" s="76" t="str">
        <f t="shared" si="36"/>
        <v/>
      </c>
      <c r="H66" s="76" t="str">
        <f t="shared" si="36"/>
        <v/>
      </c>
      <c r="I66" s="76" t="str">
        <f t="shared" si="36"/>
        <v/>
      </c>
      <c r="J66" s="76" t="str">
        <f t="shared" si="36"/>
        <v/>
      </c>
      <c r="K66" s="76" t="str">
        <f t="shared" si="36"/>
        <v>スポーツの日</v>
      </c>
      <c r="L66" s="76" t="str">
        <f t="shared" si="36"/>
        <v/>
      </c>
      <c r="M66" s="76" t="str">
        <f t="shared" si="36"/>
        <v/>
      </c>
      <c r="N66" s="76" t="str">
        <f t="shared" si="36"/>
        <v/>
      </c>
      <c r="O66" s="76" t="str">
        <f t="shared" si="36"/>
        <v/>
      </c>
      <c r="P66" s="76" t="str">
        <f t="shared" si="36"/>
        <v/>
      </c>
      <c r="Q66" s="76" t="str">
        <f t="shared" si="36"/>
        <v/>
      </c>
      <c r="R66" s="78" t="str">
        <f t="shared" si="36"/>
        <v/>
      </c>
      <c r="S66" s="76" t="str">
        <f t="shared" si="36"/>
        <v/>
      </c>
      <c r="T66" s="76" t="str">
        <f t="shared" si="36"/>
        <v/>
      </c>
      <c r="U66" s="76" t="str">
        <f t="shared" si="36"/>
        <v/>
      </c>
      <c r="V66" s="76" t="str">
        <f t="shared" si="36"/>
        <v/>
      </c>
      <c r="W66" s="76" t="str">
        <f t="shared" si="36"/>
        <v/>
      </c>
      <c r="X66" s="76" t="str">
        <f t="shared" si="36"/>
        <v/>
      </c>
      <c r="Y66" s="76" t="str">
        <f t="shared" si="36"/>
        <v/>
      </c>
      <c r="Z66" s="76" t="str">
        <f t="shared" si="36"/>
        <v/>
      </c>
      <c r="AA66" s="76" t="str">
        <f t="shared" si="36"/>
        <v/>
      </c>
      <c r="AB66" s="76" t="str">
        <f t="shared" si="36"/>
        <v/>
      </c>
      <c r="AC66" s="76" t="str">
        <f t="shared" si="36"/>
        <v/>
      </c>
      <c r="AD66" s="76" t="str">
        <f t="shared" si="36"/>
        <v/>
      </c>
      <c r="AE66" s="76" t="str">
        <f t="shared" si="36"/>
        <v/>
      </c>
      <c r="AF66" s="76" t="str">
        <f t="shared" si="36"/>
        <v/>
      </c>
      <c r="AG66" s="76" t="str">
        <f t="shared" si="36"/>
        <v/>
      </c>
      <c r="AH66" s="116"/>
      <c r="AI66" s="120"/>
      <c r="AJ66" s="123"/>
      <c r="AK66" s="110"/>
      <c r="AL66" s="112"/>
      <c r="AM66" s="125"/>
      <c r="AN66" s="107"/>
      <c r="AO66" s="107"/>
      <c r="AP66" s="107"/>
      <c r="AQ66" s="107"/>
      <c r="AR66" s="107"/>
      <c r="AS66" s="107"/>
    </row>
    <row r="67" spans="1:46" s="42" customFormat="1">
      <c r="B67" s="35" t="s">
        <v>2</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116"/>
      <c r="AI67" s="40">
        <f>AP64</f>
        <v>0</v>
      </c>
      <c r="AJ67" s="57">
        <f>IF(AN64=0,"－",AI67/AN64)</f>
        <v>0</v>
      </c>
      <c r="AK67" s="41">
        <f>AQ64</f>
        <v>0</v>
      </c>
      <c r="AL67" s="58">
        <f>IF(AO64=0,"－",AK67/AO64)</f>
        <v>0</v>
      </c>
      <c r="AM67" s="125"/>
      <c r="AN67" s="107"/>
      <c r="AO67" s="107"/>
      <c r="AP67" s="107"/>
      <c r="AQ67" s="107"/>
      <c r="AR67" s="107"/>
      <c r="AS67" s="107"/>
    </row>
    <row r="68" spans="1:46" s="42" customFormat="1" ht="14.25" thickBot="1">
      <c r="B68" s="43" t="s">
        <v>15</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117"/>
      <c r="AI68" s="44">
        <f>AR64</f>
        <v>0</v>
      </c>
      <c r="AJ68" s="59">
        <f>IF(AN64=0,"－",AI68/AN64)</f>
        <v>0</v>
      </c>
      <c r="AK68" s="45">
        <f>AS64</f>
        <v>0</v>
      </c>
      <c r="AL68" s="60">
        <f>IF(AO64=0,"－",AK68/AO64)</f>
        <v>0</v>
      </c>
      <c r="AM68" s="126"/>
      <c r="AN68" s="108"/>
      <c r="AO68" s="108"/>
      <c r="AP68" s="108"/>
      <c r="AQ68" s="108"/>
      <c r="AR68" s="108"/>
      <c r="AS68" s="108"/>
    </row>
    <row r="69" spans="1:46" s="42" customForma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2"/>
      <c r="AI69" s="32"/>
      <c r="AJ69" s="32"/>
      <c r="AK69" s="32"/>
      <c r="AL69" s="32"/>
      <c r="AM69" s="33"/>
      <c r="AN69" s="33"/>
      <c r="AO69" s="33"/>
      <c r="AP69" s="33"/>
      <c r="AQ69" s="33"/>
      <c r="AR69" s="33"/>
      <c r="AS69" s="33"/>
    </row>
    <row r="70" spans="1:46" s="42" customFormat="1">
      <c r="A70" s="32"/>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2"/>
      <c r="AI70" s="32"/>
      <c r="AJ70" s="32"/>
      <c r="AK70" s="32"/>
      <c r="AL70" s="32"/>
      <c r="AM70" s="33"/>
      <c r="AN70" s="33"/>
      <c r="AO70" s="33"/>
      <c r="AP70" s="33"/>
      <c r="AQ70" s="33"/>
      <c r="AR70" s="33"/>
      <c r="AS70" s="33"/>
    </row>
    <row r="71" spans="1:46" ht="13.5" customHeight="1">
      <c r="B71" s="29" t="s">
        <v>117</v>
      </c>
      <c r="AD71" s="101" t="s">
        <v>104</v>
      </c>
      <c r="AE71" s="102"/>
      <c r="AF71" s="102"/>
      <c r="AG71" s="102"/>
      <c r="AH71" s="102"/>
      <c r="AI71" s="102"/>
      <c r="AJ71" s="103"/>
      <c r="AK71" s="104">
        <f>AL68</f>
        <v>0</v>
      </c>
      <c r="AL71" s="105"/>
      <c r="AT71" s="32"/>
    </row>
    <row r="72" spans="1:46">
      <c r="A72" s="48"/>
      <c r="B72" s="97"/>
      <c r="C72" s="97"/>
      <c r="D72" s="97"/>
      <c r="E72" s="97"/>
      <c r="F72" s="97"/>
      <c r="G72" s="97"/>
      <c r="H72" s="97"/>
      <c r="AD72" s="29" t="s">
        <v>105</v>
      </c>
      <c r="AT72" s="32"/>
    </row>
    <row r="73" spans="1:46">
      <c r="B73" s="98"/>
      <c r="C73" s="98"/>
      <c r="D73" s="98"/>
      <c r="E73" s="98"/>
      <c r="F73" s="98"/>
      <c r="G73" s="98"/>
      <c r="H73" s="98"/>
      <c r="AL73" s="51"/>
      <c r="AT73" s="32"/>
    </row>
    <row r="74" spans="1:46">
      <c r="A74" s="48"/>
      <c r="Z74" s="99" t="s">
        <v>40</v>
      </c>
      <c r="AA74" s="99"/>
      <c r="AB74" s="99"/>
      <c r="AC74" s="99"/>
      <c r="AD74" s="100" t="str">
        <f>IF(AK71&gt;=0.214,IF(AK71&gt;=0.285,AD81,IF(AK71&gt;=0.25,AD82,AD83)),"設計変更対象外")</f>
        <v>設計変更対象外</v>
      </c>
      <c r="AE74" s="100"/>
      <c r="AF74" s="100"/>
      <c r="AG74" s="100"/>
      <c r="AH74" s="100"/>
      <c r="AI74" s="100"/>
      <c r="AJ74" s="100"/>
      <c r="AK74" s="100"/>
      <c r="AL74" s="100"/>
      <c r="AT74" s="32"/>
    </row>
    <row r="75" spans="1:46">
      <c r="A75" s="48"/>
      <c r="B75" s="29" t="s">
        <v>118</v>
      </c>
      <c r="AH75" s="48"/>
      <c r="AI75" s="48"/>
      <c r="AJ75" s="48"/>
      <c r="AK75" s="48"/>
      <c r="AL75" s="48"/>
      <c r="AT75" s="32"/>
    </row>
    <row r="76" spans="1:46">
      <c r="B76" s="97"/>
      <c r="C76" s="97"/>
      <c r="D76" s="97"/>
      <c r="E76" s="97"/>
      <c r="F76" s="97"/>
      <c r="G76" s="97"/>
      <c r="H76" s="97"/>
      <c r="AS76" s="33"/>
      <c r="AT76" s="32"/>
    </row>
    <row r="77" spans="1:46">
      <c r="B77" s="98"/>
      <c r="C77" s="98"/>
      <c r="D77" s="98"/>
      <c r="E77" s="98"/>
      <c r="F77" s="98"/>
      <c r="G77" s="98"/>
      <c r="H77" s="98"/>
      <c r="AH77" s="49"/>
      <c r="AT77" s="32"/>
    </row>
    <row r="78" spans="1:46">
      <c r="A78" s="48"/>
      <c r="C78" s="29" t="s">
        <v>103</v>
      </c>
      <c r="AH78" s="48"/>
      <c r="AI78" s="48"/>
      <c r="AJ78" s="48"/>
      <c r="AK78" s="48"/>
      <c r="AL78" s="48"/>
      <c r="AT78" s="32"/>
    </row>
    <row r="79" spans="1:46" ht="13.5" customHeight="1">
      <c r="A79" s="48"/>
      <c r="C79" s="179" t="s">
        <v>120</v>
      </c>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T79" s="32"/>
    </row>
    <row r="80" spans="1:46" ht="20.100000000000001" customHeight="1">
      <c r="A80" s="4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T80" s="32"/>
    </row>
    <row r="81" spans="1:46">
      <c r="A81" s="48"/>
      <c r="AD81" s="52" t="s">
        <v>41</v>
      </c>
      <c r="AE81" s="62"/>
      <c r="AF81" s="62"/>
      <c r="AG81" s="62"/>
      <c r="AH81" s="63"/>
      <c r="AI81" s="63"/>
      <c r="AJ81" s="64"/>
      <c r="AK81" s="48"/>
      <c r="AL81" s="48"/>
      <c r="AT81" s="32"/>
    </row>
    <row r="82" spans="1:46">
      <c r="AD82" s="52" t="s">
        <v>42</v>
      </c>
      <c r="AE82" s="62"/>
      <c r="AF82" s="62"/>
      <c r="AG82" s="62"/>
      <c r="AH82" s="63"/>
      <c r="AI82" s="63"/>
      <c r="AJ82" s="64"/>
    </row>
    <row r="83" spans="1:46">
      <c r="AD83" s="52" t="s">
        <v>43</v>
      </c>
      <c r="AE83" s="53"/>
      <c r="AF83" s="53"/>
      <c r="AG83" s="53"/>
      <c r="AH83" s="55"/>
      <c r="AI83" s="55"/>
    </row>
    <row r="84" spans="1:46">
      <c r="AH84" s="56"/>
    </row>
    <row r="87" spans="1:46" ht="13.5" customHeight="1"/>
    <row r="94" spans="1:46" ht="13.5" customHeight="1"/>
    <row r="101" ht="13.5" customHeight="1"/>
    <row r="108" ht="13.5" customHeight="1"/>
  </sheetData>
  <mergeCells count="217">
    <mergeCell ref="AJ2:AL2"/>
    <mergeCell ref="B3:C3"/>
    <mergeCell ref="B4:C4"/>
    <mergeCell ref="D4:E4"/>
    <mergeCell ref="F4:G4"/>
    <mergeCell ref="H4:I4"/>
    <mergeCell ref="K4:L4"/>
    <mergeCell ref="C6:AG6"/>
    <mergeCell ref="AH6:AH7"/>
    <mergeCell ref="AI6:AJ7"/>
    <mergeCell ref="D3:P3"/>
    <mergeCell ref="M4:N4"/>
    <mergeCell ref="O4:P4"/>
    <mergeCell ref="X4:Z4"/>
    <mergeCell ref="B5:C5"/>
    <mergeCell ref="D5:E5"/>
    <mergeCell ref="F5:G5"/>
    <mergeCell ref="H5:I5"/>
    <mergeCell ref="K5:L5"/>
    <mergeCell ref="M5:N5"/>
    <mergeCell ref="O5:P5"/>
    <mergeCell ref="AO6:AO7"/>
    <mergeCell ref="AP6:AP7"/>
    <mergeCell ref="AQ6:AQ7"/>
    <mergeCell ref="AR6:AR7"/>
    <mergeCell ref="AS6:AS7"/>
    <mergeCell ref="AH8:AH12"/>
    <mergeCell ref="AI8:AI10"/>
    <mergeCell ref="AJ8:AJ10"/>
    <mergeCell ref="AK8:AK10"/>
    <mergeCell ref="AL8:AL10"/>
    <mergeCell ref="AS8:AS12"/>
    <mergeCell ref="AQ8:AQ12"/>
    <mergeCell ref="AR8:AR12"/>
    <mergeCell ref="AK6:AL7"/>
    <mergeCell ref="AM6:AM7"/>
    <mergeCell ref="AN6:AN7"/>
    <mergeCell ref="B9:B10"/>
    <mergeCell ref="C14:AG14"/>
    <mergeCell ref="AH14:AH15"/>
    <mergeCell ref="AI14:AJ15"/>
    <mergeCell ref="AK14:AL15"/>
    <mergeCell ref="AM14:AM15"/>
    <mergeCell ref="AN14:AN15"/>
    <mergeCell ref="AO14:AO15"/>
    <mergeCell ref="AP14:AP15"/>
    <mergeCell ref="AM8:AM12"/>
    <mergeCell ref="AN8:AN12"/>
    <mergeCell ref="AO8:AO12"/>
    <mergeCell ref="AP8:AP12"/>
    <mergeCell ref="AQ14:AQ15"/>
    <mergeCell ref="AR14:AR15"/>
    <mergeCell ref="AS14:AS15"/>
    <mergeCell ref="AH16:AH20"/>
    <mergeCell ref="AI16:AI18"/>
    <mergeCell ref="AJ16:AJ18"/>
    <mergeCell ref="AK16:AK18"/>
    <mergeCell ref="AL16:AL18"/>
    <mergeCell ref="AM16:AM20"/>
    <mergeCell ref="AN16:AN20"/>
    <mergeCell ref="AO16:AO20"/>
    <mergeCell ref="AP16:AP20"/>
    <mergeCell ref="AQ16:AQ20"/>
    <mergeCell ref="AO22:AO23"/>
    <mergeCell ref="AP22:AP23"/>
    <mergeCell ref="AQ22:AQ23"/>
    <mergeCell ref="AR16:AR20"/>
    <mergeCell ref="AS16:AS20"/>
    <mergeCell ref="B17:B18"/>
    <mergeCell ref="AR22:AR23"/>
    <mergeCell ref="AS22:AS23"/>
    <mergeCell ref="AH24:AH28"/>
    <mergeCell ref="AI24:AI26"/>
    <mergeCell ref="AJ24:AJ26"/>
    <mergeCell ref="AK24:AK26"/>
    <mergeCell ref="AL24:AL26"/>
    <mergeCell ref="AS24:AS28"/>
    <mergeCell ref="B25:B26"/>
    <mergeCell ref="AQ24:AQ28"/>
    <mergeCell ref="AR24:AR28"/>
    <mergeCell ref="C22:AG22"/>
    <mergeCell ref="AH22:AH23"/>
    <mergeCell ref="AI22:AJ23"/>
    <mergeCell ref="AK22:AL23"/>
    <mergeCell ref="AM22:AM23"/>
    <mergeCell ref="AN22:AN23"/>
    <mergeCell ref="C30:AG30"/>
    <mergeCell ref="AH30:AH31"/>
    <mergeCell ref="AI30:AJ31"/>
    <mergeCell ref="AK30:AL31"/>
    <mergeCell ref="AM30:AM31"/>
    <mergeCell ref="AN30:AN31"/>
    <mergeCell ref="AO30:AO31"/>
    <mergeCell ref="AP30:AP31"/>
    <mergeCell ref="AM24:AM28"/>
    <mergeCell ref="AN24:AN28"/>
    <mergeCell ref="AO24:AO28"/>
    <mergeCell ref="AP24:AP28"/>
    <mergeCell ref="AQ30:AQ31"/>
    <mergeCell ref="AR30:AR31"/>
    <mergeCell ref="AS30:AS31"/>
    <mergeCell ref="AH32:AH36"/>
    <mergeCell ref="AI32:AI34"/>
    <mergeCell ref="AJ32:AJ34"/>
    <mergeCell ref="AK32:AK34"/>
    <mergeCell ref="AL32:AL34"/>
    <mergeCell ref="AM32:AM36"/>
    <mergeCell ref="AN32:AN36"/>
    <mergeCell ref="AO32:AO36"/>
    <mergeCell ref="AP32:AP36"/>
    <mergeCell ref="AQ32:AQ36"/>
    <mergeCell ref="AO38:AO39"/>
    <mergeCell ref="AP38:AP39"/>
    <mergeCell ref="AQ38:AQ39"/>
    <mergeCell ref="AR32:AR36"/>
    <mergeCell ref="AS32:AS36"/>
    <mergeCell ref="B33:B34"/>
    <mergeCell ref="AR38:AR39"/>
    <mergeCell ref="AS38:AS39"/>
    <mergeCell ref="AH40:AH44"/>
    <mergeCell ref="AI40:AI42"/>
    <mergeCell ref="AJ40:AJ42"/>
    <mergeCell ref="AK40:AK42"/>
    <mergeCell ref="AL40:AL42"/>
    <mergeCell ref="AS40:AS44"/>
    <mergeCell ref="B41:B42"/>
    <mergeCell ref="AQ40:AQ44"/>
    <mergeCell ref="AR40:AR44"/>
    <mergeCell ref="C38:AG38"/>
    <mergeCell ref="AH38:AH39"/>
    <mergeCell ref="AI38:AJ39"/>
    <mergeCell ref="AK38:AL39"/>
    <mergeCell ref="AM38:AM39"/>
    <mergeCell ref="AN38:AN39"/>
    <mergeCell ref="C46:AG46"/>
    <mergeCell ref="AH46:AH47"/>
    <mergeCell ref="AI46:AJ47"/>
    <mergeCell ref="AK46:AL47"/>
    <mergeCell ref="AM46:AM47"/>
    <mergeCell ref="AN46:AN47"/>
    <mergeCell ref="AO46:AO47"/>
    <mergeCell ref="AP46:AP47"/>
    <mergeCell ref="AM40:AM44"/>
    <mergeCell ref="AN40:AN44"/>
    <mergeCell ref="AO40:AO44"/>
    <mergeCell ref="AP40:AP44"/>
    <mergeCell ref="AJ56:AJ58"/>
    <mergeCell ref="AQ46:AQ47"/>
    <mergeCell ref="AR46:AR47"/>
    <mergeCell ref="AS46:AS47"/>
    <mergeCell ref="AH48:AH52"/>
    <mergeCell ref="AI48:AI50"/>
    <mergeCell ref="AJ48:AJ50"/>
    <mergeCell ref="AK48:AK50"/>
    <mergeCell ref="AL48:AL50"/>
    <mergeCell ref="AM48:AM52"/>
    <mergeCell ref="AN48:AN52"/>
    <mergeCell ref="AO48:AO52"/>
    <mergeCell ref="AP48:AP52"/>
    <mergeCell ref="AQ48:AQ52"/>
    <mergeCell ref="AP62:AP63"/>
    <mergeCell ref="AO54:AO55"/>
    <mergeCell ref="AP54:AP55"/>
    <mergeCell ref="AQ54:AQ55"/>
    <mergeCell ref="AR48:AR52"/>
    <mergeCell ref="AS48:AS52"/>
    <mergeCell ref="B49:B50"/>
    <mergeCell ref="B57:B58"/>
    <mergeCell ref="AQ56:AQ60"/>
    <mergeCell ref="AR56:AR60"/>
    <mergeCell ref="C54:AG54"/>
    <mergeCell ref="AH54:AH55"/>
    <mergeCell ref="AI54:AJ55"/>
    <mergeCell ref="AK54:AL55"/>
    <mergeCell ref="AM54:AM55"/>
    <mergeCell ref="AN54:AN55"/>
    <mergeCell ref="AM56:AM60"/>
    <mergeCell ref="AN56:AN60"/>
    <mergeCell ref="AO56:AO60"/>
    <mergeCell ref="AP56:AP60"/>
    <mergeCell ref="AR54:AR55"/>
    <mergeCell ref="AS54:AS55"/>
    <mergeCell ref="AH56:AH60"/>
    <mergeCell ref="AI56:AI58"/>
    <mergeCell ref="AQ64:AQ68"/>
    <mergeCell ref="AR64:AR68"/>
    <mergeCell ref="AK56:AK58"/>
    <mergeCell ref="AL56:AL58"/>
    <mergeCell ref="AS56:AS60"/>
    <mergeCell ref="AS64:AS68"/>
    <mergeCell ref="B65:B66"/>
    <mergeCell ref="AQ62:AQ63"/>
    <mergeCell ref="AR62:AR63"/>
    <mergeCell ref="AS62:AS63"/>
    <mergeCell ref="AH64:AH68"/>
    <mergeCell ref="AI64:AI66"/>
    <mergeCell ref="AJ64:AJ66"/>
    <mergeCell ref="AK64:AK66"/>
    <mergeCell ref="AL64:AL66"/>
    <mergeCell ref="AM64:AM68"/>
    <mergeCell ref="AN64:AN68"/>
    <mergeCell ref="C62:AG62"/>
    <mergeCell ref="AH62:AH63"/>
    <mergeCell ref="AI62:AJ63"/>
    <mergeCell ref="AK62:AL63"/>
    <mergeCell ref="AM62:AM63"/>
    <mergeCell ref="AN62:AN63"/>
    <mergeCell ref="AO62:AO63"/>
    <mergeCell ref="B72:H73"/>
    <mergeCell ref="B76:H77"/>
    <mergeCell ref="AD71:AJ71"/>
    <mergeCell ref="AK71:AL71"/>
    <mergeCell ref="Z74:AC74"/>
    <mergeCell ref="AD74:AL74"/>
    <mergeCell ref="AO64:AO68"/>
    <mergeCell ref="AP64:AP68"/>
    <mergeCell ref="C79:AL80"/>
  </mergeCells>
  <phoneticPr fontId="1"/>
  <conditionalFormatting sqref="C7:AG12">
    <cfRule type="expression" dxfId="53" priority="23">
      <formula>COUNTIF(祝日,C$7)=1</formula>
    </cfRule>
    <cfRule type="expression" dxfId="52" priority="26">
      <formula>WEEKDAY(C$7)=7</formula>
    </cfRule>
    <cfRule type="expression" dxfId="51" priority="27">
      <formula>WEEKDAY(C$7)=1</formula>
    </cfRule>
  </conditionalFormatting>
  <conditionalFormatting sqref="C15:AG20">
    <cfRule type="expression" dxfId="50" priority="22">
      <formula>COUNTIF(祝日,C$15)=1</formula>
    </cfRule>
    <cfRule type="expression" dxfId="49" priority="24">
      <formula>WEEKDAY(C$15)=7</formula>
    </cfRule>
    <cfRule type="expression" dxfId="48" priority="25">
      <formula>WEEKDAY(C$15)=1</formula>
    </cfRule>
  </conditionalFormatting>
  <conditionalFormatting sqref="C23:AG28">
    <cfRule type="expression" dxfId="47" priority="19" stopIfTrue="1">
      <formula>COUNTIF(祝日,C$23)=1</formula>
    </cfRule>
    <cfRule type="expression" dxfId="46" priority="20">
      <formula>WEEKDAY(C$23)=7</formula>
    </cfRule>
    <cfRule type="expression" dxfId="45" priority="21">
      <formula>WEEKDAY(C$23)=1</formula>
    </cfRule>
  </conditionalFormatting>
  <conditionalFormatting sqref="C31:AG36">
    <cfRule type="expression" dxfId="44" priority="16" stopIfTrue="1">
      <formula>COUNTIF(祝日,C$31)=1</formula>
    </cfRule>
    <cfRule type="expression" dxfId="43" priority="17">
      <formula>WEEKDAY(C$31)=7</formula>
    </cfRule>
    <cfRule type="expression" dxfId="42" priority="18">
      <formula>WEEKDAY(C$31)=1</formula>
    </cfRule>
  </conditionalFormatting>
  <conditionalFormatting sqref="C43:C44 C39:AG42">
    <cfRule type="expression" dxfId="41" priority="13" stopIfTrue="1">
      <formula>COUNTIF(祝日,C$39)=1</formula>
    </cfRule>
    <cfRule type="expression" dxfId="40" priority="14">
      <formula>WEEKDAY(C$39)=7</formula>
    </cfRule>
    <cfRule type="expression" dxfId="39" priority="15">
      <formula>WEEKDAY(C$39)=1</formula>
    </cfRule>
  </conditionalFormatting>
  <conditionalFormatting sqref="C47:AG52">
    <cfRule type="expression" dxfId="38" priority="10" stopIfTrue="1">
      <formula>COUNTIF(祝日,C$47)=1</formula>
    </cfRule>
    <cfRule type="expression" dxfId="37" priority="11">
      <formula>WEEKDAY(C$47)=7</formula>
    </cfRule>
    <cfRule type="expression" dxfId="36" priority="12">
      <formula>WEEKDAY(C$47)=1</formula>
    </cfRule>
  </conditionalFormatting>
  <conditionalFormatting sqref="C55:AG60">
    <cfRule type="expression" dxfId="35" priority="7" stopIfTrue="1">
      <formula>COUNTIF(祝日,C$55)=1</formula>
    </cfRule>
    <cfRule type="expression" dxfId="34" priority="8">
      <formula>WEEKDAY(C$55)=7</formula>
    </cfRule>
    <cfRule type="expression" dxfId="33" priority="9">
      <formula>WEEKDAY(C$55)=1</formula>
    </cfRule>
  </conditionalFormatting>
  <conditionalFormatting sqref="C63:AG68">
    <cfRule type="expression" dxfId="32" priority="4" stopIfTrue="1">
      <formula>COUNTIF(祝日,C$63)=1</formula>
    </cfRule>
    <cfRule type="expression" dxfId="31" priority="5">
      <formula>WEEKDAY(C$63)=7</formula>
    </cfRule>
    <cfRule type="expression" dxfId="30" priority="6">
      <formula>WEEKDAY(C$63)=1</formula>
    </cfRule>
  </conditionalFormatting>
  <conditionalFormatting sqref="D43:AG44">
    <cfRule type="expression" dxfId="29" priority="1" stopIfTrue="1">
      <formula>COUNTIF(祝日,D$39)=1</formula>
    </cfRule>
    <cfRule type="expression" dxfId="28" priority="2">
      <formula>WEEKDAY(D$39)=7</formula>
    </cfRule>
    <cfRule type="expression" dxfId="27" priority="3">
      <formula>WEEKDAY(D$39)=1</formula>
    </cfRule>
  </conditionalFormatting>
  <dataValidations count="3">
    <dataValidation type="list" allowBlank="1" showInputMessage="1" showErrorMessage="1" sqref="C11:AG11 C27:AG27 C35:AG35 C43:AG43 C51:AG51 C59:AG59 C67:AG67 C19:AG19">
      <formula1>"－,○,対象外"</formula1>
    </dataValidation>
    <dataValidation type="list" allowBlank="1" showInputMessage="1" showErrorMessage="1" sqref="C12:AG12 C28:AG28 C36:AG36 C44:AG44 C52:AG52 C60:AG60 C68:AG68 C20:AG20">
      <formula1>"○"</formula1>
    </dataValidation>
    <dataValidation type="list" allowBlank="1" showInputMessage="1" showErrorMessage="1" sqref="C9:AG9 C17:AG17 C25:AG25 C33:AG33 C41:AG41 C49:AG49 C57:AG57 C65:AG65">
      <formula1>"契約日,着手日,完了日,完了日工期末,工期末,振替日,夏季休暇,年末年始休暇"</formula1>
    </dataValidation>
  </dataValidations>
  <printOptions horizontalCentered="1"/>
  <pageMargins left="0.51181102362204722" right="0.31496062992125984" top="0.31496062992125984" bottom="0.27559055118110237" header="0.31496062992125984" footer="0.11811023622047245"/>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8"/>
  <sheetViews>
    <sheetView tabSelected="1" view="pageBreakPreview" zoomScaleNormal="100" zoomScaleSheetLayoutView="100" workbookViewId="0">
      <selection activeCell="B1" sqref="B1"/>
    </sheetView>
  </sheetViews>
  <sheetFormatPr defaultColWidth="9" defaultRowHeight="13.5"/>
  <cols>
    <col min="1" max="1" width="1.5" style="32" customWidth="1"/>
    <col min="2" max="2" width="5.125" style="29" customWidth="1"/>
    <col min="3" max="33" width="4.125" style="29" customWidth="1"/>
    <col min="34" max="34" width="9.125" style="32" customWidth="1"/>
    <col min="35" max="35" width="4.125" style="32" customWidth="1"/>
    <col min="36" max="36" width="5.625" style="32" customWidth="1"/>
    <col min="37" max="37" width="4.125" style="32" customWidth="1"/>
    <col min="38" max="38" width="5.625" style="32" customWidth="1"/>
    <col min="39" max="44" width="8.75" style="33" customWidth="1"/>
    <col min="47" max="47" width="9" style="32"/>
    <col min="48" max="48" width="5.25" style="32" customWidth="1"/>
    <col min="49" max="49" width="5.25" style="32" bestFit="1" customWidth="1"/>
    <col min="50" max="16384" width="9" style="32"/>
  </cols>
  <sheetData>
    <row r="1" spans="2:50" customFormat="1" ht="24">
      <c r="B1" s="28" t="s">
        <v>92</v>
      </c>
      <c r="C1" s="29"/>
      <c r="D1" s="29"/>
      <c r="E1" s="29"/>
      <c r="F1" s="29"/>
      <c r="G1" s="29"/>
      <c r="H1" s="29"/>
      <c r="I1" s="29"/>
      <c r="J1" s="29"/>
      <c r="K1" s="29"/>
      <c r="L1" s="28"/>
      <c r="M1" s="29"/>
      <c r="N1" s="29"/>
      <c r="O1" s="29"/>
      <c r="P1" s="29"/>
      <c r="Q1" s="29"/>
      <c r="R1" s="29"/>
      <c r="S1" s="29"/>
      <c r="T1" s="29"/>
      <c r="U1" s="29"/>
      <c r="V1" s="29"/>
      <c r="W1" s="29"/>
      <c r="X1" s="29"/>
      <c r="Y1" s="29"/>
      <c r="Z1" s="29"/>
      <c r="AA1" s="29"/>
      <c r="AB1" s="28"/>
      <c r="AC1" s="29"/>
      <c r="AD1" s="29"/>
      <c r="AE1" s="29"/>
      <c r="AF1" s="29"/>
      <c r="AG1" s="29"/>
      <c r="AJ1" s="82"/>
      <c r="AK1" s="84" t="s">
        <v>27</v>
      </c>
      <c r="AL1" s="84"/>
      <c r="AM1" s="30"/>
      <c r="AN1" s="30"/>
      <c r="AO1" s="30"/>
      <c r="AP1" s="30"/>
      <c r="AQ1" s="30"/>
      <c r="AR1" s="30"/>
    </row>
    <row r="2" spans="2:50" customFormat="1" ht="24">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J2" s="83"/>
      <c r="AK2" s="84"/>
      <c r="AL2" s="84"/>
      <c r="AM2" s="30"/>
      <c r="AN2" s="30"/>
      <c r="AO2" s="30"/>
      <c r="AP2" s="30"/>
      <c r="AQ2" s="30"/>
      <c r="AR2" s="30"/>
    </row>
    <row r="3" spans="2:50" customFormat="1" ht="17.25">
      <c r="B3" s="146" t="s">
        <v>16</v>
      </c>
      <c r="C3" s="146"/>
      <c r="D3" s="150" t="s">
        <v>97</v>
      </c>
      <c r="E3" s="150"/>
      <c r="F3" s="150"/>
      <c r="G3" s="150"/>
      <c r="H3" s="150"/>
      <c r="I3" s="150"/>
      <c r="J3" s="150"/>
      <c r="K3" s="150"/>
      <c r="L3" s="150"/>
      <c r="M3" s="150"/>
      <c r="N3" s="150"/>
      <c r="O3" s="150"/>
      <c r="P3" s="150"/>
      <c r="Q3" s="29"/>
      <c r="R3" s="29"/>
      <c r="S3" s="29"/>
      <c r="T3" s="29"/>
      <c r="U3" s="29"/>
      <c r="V3" s="29"/>
      <c r="W3" s="29"/>
      <c r="X3" s="29"/>
      <c r="Y3" s="29"/>
      <c r="Z3" s="29"/>
      <c r="AA3" s="29"/>
      <c r="AB3" s="29"/>
      <c r="AC3" s="29"/>
      <c r="AD3" s="29"/>
      <c r="AE3" s="29"/>
      <c r="AF3" s="29"/>
      <c r="AG3" s="29"/>
      <c r="AM3" s="31"/>
      <c r="AN3" s="31"/>
      <c r="AO3" s="30"/>
      <c r="AP3" s="30"/>
      <c r="AQ3" s="30"/>
      <c r="AR3" s="30"/>
    </row>
    <row r="4" spans="2:50" customFormat="1" ht="17.25">
      <c r="B4" s="146" t="s">
        <v>88</v>
      </c>
      <c r="C4" s="146"/>
      <c r="D4" s="147">
        <v>2022</v>
      </c>
      <c r="E4" s="147"/>
      <c r="F4" s="148">
        <v>7</v>
      </c>
      <c r="G4" s="148"/>
      <c r="H4" s="149">
        <v>6</v>
      </c>
      <c r="I4" s="149"/>
      <c r="J4" s="29" t="s">
        <v>44</v>
      </c>
      <c r="K4" s="147">
        <v>2023</v>
      </c>
      <c r="L4" s="147"/>
      <c r="M4" s="148">
        <v>2</v>
      </c>
      <c r="N4" s="148"/>
      <c r="O4" s="149">
        <v>25</v>
      </c>
      <c r="P4" s="149"/>
      <c r="Q4" s="29"/>
      <c r="R4" s="29"/>
      <c r="S4" s="29"/>
      <c r="T4" s="29"/>
      <c r="U4" s="29"/>
      <c r="V4" s="29"/>
      <c r="W4" s="29"/>
      <c r="X4" s="94"/>
      <c r="Y4" s="94"/>
      <c r="Z4" s="94"/>
      <c r="AA4" s="29"/>
      <c r="AB4" s="29"/>
      <c r="AC4" s="29"/>
      <c r="AD4" s="29"/>
      <c r="AE4" s="29"/>
      <c r="AF4" s="29"/>
      <c r="AG4" s="85" t="s">
        <v>93</v>
      </c>
      <c r="AH4" s="32"/>
      <c r="AI4" s="75"/>
      <c r="AJ4" s="75"/>
      <c r="AK4" s="75"/>
      <c r="AL4" s="75"/>
      <c r="AM4" s="30"/>
      <c r="AN4" s="30"/>
      <c r="AO4" s="30"/>
      <c r="AP4" s="30"/>
      <c r="AQ4" s="30"/>
      <c r="AR4" s="30"/>
    </row>
    <row r="5" spans="2:50" ht="14.25" customHeight="1" thickBot="1">
      <c r="AS5" s="32"/>
      <c r="AT5" s="32"/>
    </row>
    <row r="6" spans="2:50" ht="13.5" customHeight="1">
      <c r="B6" s="34" t="s">
        <v>0</v>
      </c>
      <c r="C6" s="127">
        <f>DATE(D4,F4,1)</f>
        <v>44743</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45"/>
      <c r="AH6" s="141" t="s">
        <v>28</v>
      </c>
      <c r="AI6" s="131" t="s">
        <v>14</v>
      </c>
      <c r="AJ6" s="143"/>
      <c r="AK6" s="135" t="s">
        <v>13</v>
      </c>
      <c r="AL6" s="136"/>
      <c r="AM6" s="124" t="s">
        <v>29</v>
      </c>
      <c r="AN6" s="106" t="s">
        <v>30</v>
      </c>
      <c r="AO6" s="106" t="s">
        <v>31</v>
      </c>
      <c r="AP6" s="106" t="s">
        <v>32</v>
      </c>
      <c r="AQ6" s="106" t="s">
        <v>33</v>
      </c>
      <c r="AR6" s="106" t="s">
        <v>34</v>
      </c>
      <c r="AS6" s="106" t="s">
        <v>35</v>
      </c>
      <c r="AT6" s="32"/>
    </row>
    <row r="7" spans="2:50">
      <c r="B7" s="35" t="s">
        <v>1</v>
      </c>
      <c r="C7" s="36">
        <f>DATE(YEAR(C6),MONTH(C6),DAY(C6))</f>
        <v>44743</v>
      </c>
      <c r="D7" s="36">
        <f>IF(MONTH(DATE(YEAR(C7),MONTH(C7),DAY(C7)+1))=MONTH($C6),DATE(YEAR(C7),MONTH(C7),DAY(C7)+1),"")</f>
        <v>44744</v>
      </c>
      <c r="E7" s="36">
        <f t="shared" ref="E7:AC7" si="0">IF(MONTH(DATE(YEAR(D7),MONTH(D7),DAY(D7)+1))=MONTH($C$6),DATE(YEAR(D7),MONTH(D7),DAY(D7)+1),"")</f>
        <v>44745</v>
      </c>
      <c r="F7" s="72">
        <f t="shared" si="0"/>
        <v>44746</v>
      </c>
      <c r="G7" s="36">
        <f t="shared" si="0"/>
        <v>44747</v>
      </c>
      <c r="H7" s="36">
        <f t="shared" si="0"/>
        <v>44748</v>
      </c>
      <c r="I7" s="36">
        <f t="shared" si="0"/>
        <v>44749</v>
      </c>
      <c r="J7" s="36">
        <f t="shared" si="0"/>
        <v>44750</v>
      </c>
      <c r="K7" s="36">
        <f t="shared" si="0"/>
        <v>44751</v>
      </c>
      <c r="L7" s="36">
        <f t="shared" si="0"/>
        <v>44752</v>
      </c>
      <c r="M7" s="36">
        <f t="shared" si="0"/>
        <v>44753</v>
      </c>
      <c r="N7" s="36">
        <f t="shared" si="0"/>
        <v>44754</v>
      </c>
      <c r="O7" s="36">
        <f t="shared" si="0"/>
        <v>44755</v>
      </c>
      <c r="P7" s="36">
        <f t="shared" si="0"/>
        <v>44756</v>
      </c>
      <c r="Q7" s="36">
        <f t="shared" si="0"/>
        <v>44757</v>
      </c>
      <c r="R7" s="36">
        <f t="shared" si="0"/>
        <v>44758</v>
      </c>
      <c r="S7" s="36">
        <f t="shared" si="0"/>
        <v>44759</v>
      </c>
      <c r="T7" s="36">
        <f t="shared" si="0"/>
        <v>44760</v>
      </c>
      <c r="U7" s="36">
        <f t="shared" si="0"/>
        <v>44761</v>
      </c>
      <c r="V7" s="36">
        <f t="shared" si="0"/>
        <v>44762</v>
      </c>
      <c r="W7" s="36">
        <f t="shared" si="0"/>
        <v>44763</v>
      </c>
      <c r="X7" s="36">
        <f t="shared" si="0"/>
        <v>44764</v>
      </c>
      <c r="Y7" s="36">
        <f t="shared" si="0"/>
        <v>44765</v>
      </c>
      <c r="Z7" s="36">
        <f t="shared" si="0"/>
        <v>44766</v>
      </c>
      <c r="AA7" s="36">
        <f t="shared" si="0"/>
        <v>44767</v>
      </c>
      <c r="AB7" s="36">
        <f t="shared" si="0"/>
        <v>44768</v>
      </c>
      <c r="AC7" s="36">
        <f t="shared" si="0"/>
        <v>44769</v>
      </c>
      <c r="AD7" s="36">
        <f>IF(MONTH(DATE(YEAR(AC7),MONTH(AC7),DAY(AC7)+1))=MONTH($C$6),DATE(YEAR(AC7),MONTH(AC7),DAY(AC7)+1),"")</f>
        <v>44770</v>
      </c>
      <c r="AE7" s="36">
        <f>IF(MONTH(DATE(YEAR(AD7),MONTH(AD7),DAY(AD7)+1))=MONTH($C$6),DATE(YEAR(AD7),MONTH(AD7),DAY(AD7)+1),"")</f>
        <v>44771</v>
      </c>
      <c r="AF7" s="36">
        <f t="shared" ref="AF7:AG7" si="1">IF(MONTH(DATE(YEAR(AE7),MONTH(AE7),DAY(AE7)+1))=MONTH($C$6),DATE(YEAR(AE7),MONTH(AE7),DAY(AE7)+1),"")</f>
        <v>44772</v>
      </c>
      <c r="AG7" s="36">
        <f t="shared" si="1"/>
        <v>44773</v>
      </c>
      <c r="AH7" s="142"/>
      <c r="AI7" s="133"/>
      <c r="AJ7" s="144"/>
      <c r="AK7" s="137"/>
      <c r="AL7" s="138"/>
      <c r="AM7" s="126"/>
      <c r="AN7" s="108"/>
      <c r="AO7" s="108"/>
      <c r="AP7" s="108"/>
      <c r="AQ7" s="108"/>
      <c r="AR7" s="108"/>
      <c r="AS7" s="108"/>
      <c r="AT7" s="32"/>
    </row>
    <row r="8" spans="2:50" ht="13.5" customHeight="1">
      <c r="B8" s="35" t="s">
        <v>3</v>
      </c>
      <c r="C8" s="37" t="str">
        <f>TEXT(C7,"aaa")</f>
        <v>金</v>
      </c>
      <c r="D8" s="37" t="str">
        <f t="shared" ref="D8:AG8" si="2">TEXT(D7,"aaa")</f>
        <v>土</v>
      </c>
      <c r="E8" s="37" t="str">
        <f t="shared" si="2"/>
        <v>日</v>
      </c>
      <c r="F8" s="38" t="str">
        <f t="shared" si="2"/>
        <v>月</v>
      </c>
      <c r="G8" s="37" t="str">
        <f t="shared" si="2"/>
        <v>火</v>
      </c>
      <c r="H8" s="37" t="str">
        <f t="shared" si="2"/>
        <v>水</v>
      </c>
      <c r="I8" s="37" t="str">
        <f t="shared" si="2"/>
        <v>木</v>
      </c>
      <c r="J8" s="37" t="str">
        <f t="shared" si="2"/>
        <v>金</v>
      </c>
      <c r="K8" s="37" t="str">
        <f t="shared" si="2"/>
        <v>土</v>
      </c>
      <c r="L8" s="37" t="str">
        <f t="shared" si="2"/>
        <v>日</v>
      </c>
      <c r="M8" s="37" t="str">
        <f t="shared" si="2"/>
        <v>月</v>
      </c>
      <c r="N8" s="37" t="str">
        <f t="shared" si="2"/>
        <v>火</v>
      </c>
      <c r="O8" s="37" t="str">
        <f t="shared" si="2"/>
        <v>水</v>
      </c>
      <c r="P8" s="37" t="str">
        <f t="shared" si="2"/>
        <v>木</v>
      </c>
      <c r="Q8" s="37" t="str">
        <f t="shared" si="2"/>
        <v>金</v>
      </c>
      <c r="R8" s="37" t="str">
        <f t="shared" si="2"/>
        <v>土</v>
      </c>
      <c r="S8" s="37" t="str">
        <f t="shared" si="2"/>
        <v>日</v>
      </c>
      <c r="T8" s="37" t="str">
        <f t="shared" si="2"/>
        <v>月</v>
      </c>
      <c r="U8" s="37" t="str">
        <f t="shared" si="2"/>
        <v>火</v>
      </c>
      <c r="V8" s="37" t="str">
        <f t="shared" si="2"/>
        <v>水</v>
      </c>
      <c r="W8" s="37" t="str">
        <f t="shared" si="2"/>
        <v>木</v>
      </c>
      <c r="X8" s="37" t="str">
        <f t="shared" si="2"/>
        <v>金</v>
      </c>
      <c r="Y8" s="37" t="str">
        <f t="shared" si="2"/>
        <v>土</v>
      </c>
      <c r="Z8" s="37" t="str">
        <f t="shared" si="2"/>
        <v>日</v>
      </c>
      <c r="AA8" s="37" t="str">
        <f t="shared" si="2"/>
        <v>月</v>
      </c>
      <c r="AB8" s="37" t="str">
        <f t="shared" si="2"/>
        <v>火</v>
      </c>
      <c r="AC8" s="37" t="str">
        <f t="shared" si="2"/>
        <v>水</v>
      </c>
      <c r="AD8" s="37" t="str">
        <f t="shared" si="2"/>
        <v>木</v>
      </c>
      <c r="AE8" s="37" t="str">
        <f t="shared" si="2"/>
        <v>金</v>
      </c>
      <c r="AF8" s="37" t="str">
        <f t="shared" si="2"/>
        <v>土</v>
      </c>
      <c r="AG8" s="37" t="str">
        <f t="shared" si="2"/>
        <v>日</v>
      </c>
      <c r="AH8" s="115">
        <f>COUNTIF(C11:AG11,"－")+COUNTIF(C11:AG11,"対象外")</f>
        <v>31</v>
      </c>
      <c r="AI8" s="118" t="s">
        <v>36</v>
      </c>
      <c r="AJ8" s="121" t="s">
        <v>37</v>
      </c>
      <c r="AK8" s="139" t="s">
        <v>36</v>
      </c>
      <c r="AL8" s="140" t="s">
        <v>38</v>
      </c>
      <c r="AM8" s="124">
        <f>COUNT(C7:AG7)</f>
        <v>31</v>
      </c>
      <c r="AN8" s="106">
        <f>AM8-AH8</f>
        <v>0</v>
      </c>
      <c r="AO8" s="106">
        <f>SUM(AN$6:AN12)</f>
        <v>0</v>
      </c>
      <c r="AP8" s="106">
        <f>COUNTIF(C11:AG11,"○")</f>
        <v>0</v>
      </c>
      <c r="AQ8" s="106">
        <f>SUM(AP$6:AP12)</f>
        <v>0</v>
      </c>
      <c r="AR8" s="106">
        <f>COUNTIF(C12:AG12,"○")</f>
        <v>0</v>
      </c>
      <c r="AS8" s="106">
        <f>SUM(AR$6:AR12)</f>
        <v>0</v>
      </c>
      <c r="AT8" s="32"/>
    </row>
    <row r="9" spans="2:50" ht="35.25" customHeight="1">
      <c r="B9" s="113" t="s">
        <v>4</v>
      </c>
      <c r="C9" s="86"/>
      <c r="D9" s="86"/>
      <c r="E9" s="86"/>
      <c r="F9" s="86"/>
      <c r="G9" s="86"/>
      <c r="H9" s="86" t="s">
        <v>86</v>
      </c>
      <c r="I9" s="86"/>
      <c r="J9" s="86"/>
      <c r="K9" s="86"/>
      <c r="L9" s="86"/>
      <c r="M9" s="86"/>
      <c r="N9" s="86"/>
      <c r="O9" s="86"/>
      <c r="P9" s="86"/>
      <c r="Q9" s="86"/>
      <c r="R9" s="86"/>
      <c r="S9" s="86"/>
      <c r="T9" s="86"/>
      <c r="U9" s="86"/>
      <c r="V9" s="86"/>
      <c r="W9" s="86"/>
      <c r="X9" s="86"/>
      <c r="Y9" s="86"/>
      <c r="Z9" s="86"/>
      <c r="AA9" s="86"/>
      <c r="AB9" s="86"/>
      <c r="AC9" s="86"/>
      <c r="AD9" s="86"/>
      <c r="AE9" s="86"/>
      <c r="AF9" s="86"/>
      <c r="AG9" s="86"/>
      <c r="AH9" s="116"/>
      <c r="AI9" s="119"/>
      <c r="AJ9" s="122"/>
      <c r="AK9" s="109"/>
      <c r="AL9" s="111"/>
      <c r="AM9" s="125"/>
      <c r="AN9" s="107"/>
      <c r="AO9" s="107"/>
      <c r="AP9" s="107"/>
      <c r="AQ9" s="107"/>
      <c r="AR9" s="107"/>
      <c r="AS9" s="107"/>
      <c r="AT9" s="32"/>
    </row>
    <row r="10" spans="2:50" s="39" customFormat="1" ht="50.25" customHeight="1">
      <c r="B10" s="114"/>
      <c r="C10" s="76" t="str">
        <f t="shared" ref="C10:AG10" si="3">IFERROR(VLOOKUP(C7,祝日,3,FALSE),"")</f>
        <v/>
      </c>
      <c r="D10" s="76" t="str">
        <f t="shared" si="3"/>
        <v/>
      </c>
      <c r="E10" s="76" t="str">
        <f t="shared" si="3"/>
        <v/>
      </c>
      <c r="F10" s="78" t="str">
        <f t="shared" si="3"/>
        <v/>
      </c>
      <c r="G10" s="76" t="str">
        <f t="shared" si="3"/>
        <v/>
      </c>
      <c r="H10" s="76" t="str">
        <f t="shared" si="3"/>
        <v/>
      </c>
      <c r="I10" s="76" t="str">
        <f t="shared" si="3"/>
        <v/>
      </c>
      <c r="J10" s="76" t="str">
        <f t="shared" si="3"/>
        <v/>
      </c>
      <c r="K10" s="76" t="str">
        <f t="shared" si="3"/>
        <v/>
      </c>
      <c r="L10" s="76" t="str">
        <f t="shared" si="3"/>
        <v/>
      </c>
      <c r="M10" s="76" t="str">
        <f t="shared" si="3"/>
        <v/>
      </c>
      <c r="N10" s="76" t="str">
        <f t="shared" si="3"/>
        <v/>
      </c>
      <c r="O10" s="76" t="str">
        <f t="shared" si="3"/>
        <v/>
      </c>
      <c r="P10" s="76" t="str">
        <f t="shared" si="3"/>
        <v/>
      </c>
      <c r="Q10" s="76" t="str">
        <f t="shared" si="3"/>
        <v/>
      </c>
      <c r="R10" s="76" t="str">
        <f t="shared" si="3"/>
        <v/>
      </c>
      <c r="S10" s="76" t="str">
        <f t="shared" si="3"/>
        <v/>
      </c>
      <c r="T10" s="76" t="str">
        <f>IFERROR(VLOOKUP(T7,祝日一覧!A1:C112,3,FALSE),"")</f>
        <v>海の日</v>
      </c>
      <c r="U10" s="76" t="str">
        <f t="shared" si="3"/>
        <v/>
      </c>
      <c r="V10" s="76" t="str">
        <f t="shared" si="3"/>
        <v/>
      </c>
      <c r="W10" s="76" t="str">
        <f t="shared" si="3"/>
        <v/>
      </c>
      <c r="X10" s="76" t="str">
        <f t="shared" si="3"/>
        <v/>
      </c>
      <c r="Y10" s="76" t="str">
        <f t="shared" si="3"/>
        <v/>
      </c>
      <c r="Z10" s="78" t="str">
        <f t="shared" si="3"/>
        <v/>
      </c>
      <c r="AA10" s="76" t="str">
        <f t="shared" si="3"/>
        <v/>
      </c>
      <c r="AB10" s="76" t="str">
        <f t="shared" si="3"/>
        <v/>
      </c>
      <c r="AC10" s="76" t="str">
        <f t="shared" si="3"/>
        <v/>
      </c>
      <c r="AD10" s="76" t="str">
        <f t="shared" si="3"/>
        <v/>
      </c>
      <c r="AE10" s="76" t="str">
        <f t="shared" si="3"/>
        <v/>
      </c>
      <c r="AF10" s="76" t="str">
        <f t="shared" si="3"/>
        <v/>
      </c>
      <c r="AG10" s="76" t="str">
        <f t="shared" si="3"/>
        <v/>
      </c>
      <c r="AH10" s="116"/>
      <c r="AI10" s="120"/>
      <c r="AJ10" s="123"/>
      <c r="AK10" s="110"/>
      <c r="AL10" s="112"/>
      <c r="AM10" s="125"/>
      <c r="AN10" s="107"/>
      <c r="AO10" s="107"/>
      <c r="AP10" s="107"/>
      <c r="AQ10" s="107"/>
      <c r="AR10" s="107"/>
      <c r="AS10" s="107"/>
      <c r="AV10" s="32"/>
      <c r="AX10" s="32"/>
    </row>
    <row r="11" spans="2:50" s="42" customFormat="1">
      <c r="B11" s="35" t="s">
        <v>2</v>
      </c>
      <c r="C11" s="73" t="s">
        <v>84</v>
      </c>
      <c r="D11" s="73" t="s">
        <v>84</v>
      </c>
      <c r="E11" s="73" t="s">
        <v>84</v>
      </c>
      <c r="F11" s="73" t="s">
        <v>84</v>
      </c>
      <c r="G11" s="73" t="s">
        <v>84</v>
      </c>
      <c r="H11" s="73" t="s">
        <v>83</v>
      </c>
      <c r="I11" s="73" t="s">
        <v>83</v>
      </c>
      <c r="J11" s="73" t="s">
        <v>83</v>
      </c>
      <c r="K11" s="73" t="s">
        <v>83</v>
      </c>
      <c r="L11" s="73" t="s">
        <v>83</v>
      </c>
      <c r="M11" s="73" t="s">
        <v>83</v>
      </c>
      <c r="N11" s="73" t="s">
        <v>83</v>
      </c>
      <c r="O11" s="73" t="s">
        <v>83</v>
      </c>
      <c r="P11" s="73" t="s">
        <v>83</v>
      </c>
      <c r="Q11" s="73" t="s">
        <v>83</v>
      </c>
      <c r="R11" s="73" t="s">
        <v>83</v>
      </c>
      <c r="S11" s="73" t="s">
        <v>83</v>
      </c>
      <c r="T11" s="73" t="s">
        <v>83</v>
      </c>
      <c r="U11" s="73" t="s">
        <v>83</v>
      </c>
      <c r="V11" s="73" t="s">
        <v>83</v>
      </c>
      <c r="W11" s="73" t="s">
        <v>83</v>
      </c>
      <c r="X11" s="73" t="s">
        <v>83</v>
      </c>
      <c r="Y11" s="73" t="s">
        <v>83</v>
      </c>
      <c r="Z11" s="73" t="s">
        <v>83</v>
      </c>
      <c r="AA11" s="73" t="s">
        <v>83</v>
      </c>
      <c r="AB11" s="73" t="s">
        <v>83</v>
      </c>
      <c r="AC11" s="73" t="s">
        <v>83</v>
      </c>
      <c r="AD11" s="73" t="s">
        <v>83</v>
      </c>
      <c r="AE11" s="73" t="s">
        <v>83</v>
      </c>
      <c r="AF11" s="73" t="s">
        <v>83</v>
      </c>
      <c r="AG11" s="73" t="s">
        <v>83</v>
      </c>
      <c r="AH11" s="116"/>
      <c r="AI11" s="40">
        <f>AP8</f>
        <v>0</v>
      </c>
      <c r="AJ11" s="57" t="str">
        <f>IF(AN8=0,"－",AI11/AN8)</f>
        <v>－</v>
      </c>
      <c r="AK11" s="41">
        <f>AQ8</f>
        <v>0</v>
      </c>
      <c r="AL11" s="58" t="str">
        <f>IF(AO8=0,"－",AK11/AO8)</f>
        <v>－</v>
      </c>
      <c r="AM11" s="125"/>
      <c r="AN11" s="107"/>
      <c r="AO11" s="107"/>
      <c r="AP11" s="107"/>
      <c r="AQ11" s="107"/>
      <c r="AR11" s="107"/>
      <c r="AS11" s="107"/>
      <c r="AV11" s="32"/>
      <c r="AX11" s="32"/>
    </row>
    <row r="12" spans="2:50" s="42" customFormat="1" ht="14.25" thickBot="1">
      <c r="B12" s="43" t="s">
        <v>15</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17"/>
      <c r="AI12" s="44">
        <f>AR8</f>
        <v>0</v>
      </c>
      <c r="AJ12" s="59" t="str">
        <f>IF(AN8=0,"－",AI12/AN8)</f>
        <v>－</v>
      </c>
      <c r="AK12" s="45">
        <f>AS8</f>
        <v>0</v>
      </c>
      <c r="AL12" s="60" t="str">
        <f>IF(AO8=0,"－",AK12/AO8)</f>
        <v>－</v>
      </c>
      <c r="AM12" s="126"/>
      <c r="AN12" s="108"/>
      <c r="AO12" s="108"/>
      <c r="AP12" s="108"/>
      <c r="AQ12" s="108"/>
      <c r="AR12" s="108"/>
      <c r="AS12" s="108"/>
      <c r="AV12" s="32"/>
      <c r="AX12" s="32"/>
    </row>
    <row r="13" spans="2:50" ht="14.25" thickBot="1">
      <c r="AS13" s="33"/>
      <c r="AT13" s="32"/>
    </row>
    <row r="14" spans="2:50" ht="13.5" customHeight="1">
      <c r="B14" s="34" t="s">
        <v>0</v>
      </c>
      <c r="C14" s="127">
        <f>DATE(YEAR(C6),MONTH(C6)+1,DAY(C6))</f>
        <v>44774</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41" t="s">
        <v>28</v>
      </c>
      <c r="AI14" s="131" t="s">
        <v>14</v>
      </c>
      <c r="AJ14" s="143"/>
      <c r="AK14" s="135" t="s">
        <v>13</v>
      </c>
      <c r="AL14" s="136"/>
      <c r="AM14" s="124" t="s">
        <v>29</v>
      </c>
      <c r="AN14" s="106" t="s">
        <v>30</v>
      </c>
      <c r="AO14" s="106" t="s">
        <v>31</v>
      </c>
      <c r="AP14" s="106" t="s">
        <v>32</v>
      </c>
      <c r="AQ14" s="106" t="s">
        <v>33</v>
      </c>
      <c r="AR14" s="106" t="s">
        <v>34</v>
      </c>
      <c r="AS14" s="106" t="s">
        <v>35</v>
      </c>
      <c r="AT14" s="32"/>
    </row>
    <row r="15" spans="2:50">
      <c r="B15" s="35" t="s">
        <v>1</v>
      </c>
      <c r="C15" s="36">
        <f>DATE(YEAR(C14),MONTH(C14),DAY(C14))</f>
        <v>44774</v>
      </c>
      <c r="D15" s="36">
        <f>IF(MONTH(DATE(YEAR(C15),MONTH(C15),DAY(C15)+1))=MONTH($C14),DATE(YEAR(C15),MONTH(C15),DAY(C15)+1),"")</f>
        <v>44775</v>
      </c>
      <c r="E15" s="36">
        <f t="shared" ref="E15:AG15" si="4">IF(MONTH(DATE(YEAR(D15),MONTH(D15),DAY(D15)+1))=MONTH($C14),DATE(YEAR(D15),MONTH(D15),DAY(D15)+1),"")</f>
        <v>44776</v>
      </c>
      <c r="F15" s="36">
        <f t="shared" si="4"/>
        <v>44777</v>
      </c>
      <c r="G15" s="36">
        <f t="shared" si="4"/>
        <v>44778</v>
      </c>
      <c r="H15" s="36">
        <f t="shared" si="4"/>
        <v>44779</v>
      </c>
      <c r="I15" s="36">
        <f t="shared" si="4"/>
        <v>44780</v>
      </c>
      <c r="J15" s="36">
        <f t="shared" si="4"/>
        <v>44781</v>
      </c>
      <c r="K15" s="36">
        <f t="shared" si="4"/>
        <v>44782</v>
      </c>
      <c r="L15" s="36">
        <f t="shared" si="4"/>
        <v>44783</v>
      </c>
      <c r="M15" s="36">
        <f t="shared" si="4"/>
        <v>44784</v>
      </c>
      <c r="N15" s="36">
        <f t="shared" si="4"/>
        <v>44785</v>
      </c>
      <c r="O15" s="36">
        <f t="shared" si="4"/>
        <v>44786</v>
      </c>
      <c r="P15" s="36">
        <f t="shared" si="4"/>
        <v>44787</v>
      </c>
      <c r="Q15" s="36">
        <f t="shared" si="4"/>
        <v>44788</v>
      </c>
      <c r="R15" s="36">
        <f t="shared" si="4"/>
        <v>44789</v>
      </c>
      <c r="S15" s="36">
        <f t="shared" si="4"/>
        <v>44790</v>
      </c>
      <c r="T15" s="36">
        <f t="shared" si="4"/>
        <v>44791</v>
      </c>
      <c r="U15" s="36">
        <f t="shared" si="4"/>
        <v>44792</v>
      </c>
      <c r="V15" s="36">
        <f t="shared" si="4"/>
        <v>44793</v>
      </c>
      <c r="W15" s="36">
        <f t="shared" si="4"/>
        <v>44794</v>
      </c>
      <c r="X15" s="36">
        <f t="shared" si="4"/>
        <v>44795</v>
      </c>
      <c r="Y15" s="36">
        <f t="shared" si="4"/>
        <v>44796</v>
      </c>
      <c r="Z15" s="36">
        <f t="shared" si="4"/>
        <v>44797</v>
      </c>
      <c r="AA15" s="36">
        <f t="shared" si="4"/>
        <v>44798</v>
      </c>
      <c r="AB15" s="36">
        <f t="shared" si="4"/>
        <v>44799</v>
      </c>
      <c r="AC15" s="36">
        <f t="shared" si="4"/>
        <v>44800</v>
      </c>
      <c r="AD15" s="36">
        <f t="shared" si="4"/>
        <v>44801</v>
      </c>
      <c r="AE15" s="36">
        <f t="shared" si="4"/>
        <v>44802</v>
      </c>
      <c r="AF15" s="36">
        <f t="shared" si="4"/>
        <v>44803</v>
      </c>
      <c r="AG15" s="36">
        <f t="shared" si="4"/>
        <v>44804</v>
      </c>
      <c r="AH15" s="142"/>
      <c r="AI15" s="133"/>
      <c r="AJ15" s="144"/>
      <c r="AK15" s="137"/>
      <c r="AL15" s="138"/>
      <c r="AM15" s="126"/>
      <c r="AN15" s="108"/>
      <c r="AO15" s="108"/>
      <c r="AP15" s="108"/>
      <c r="AQ15" s="108"/>
      <c r="AR15" s="108"/>
      <c r="AS15" s="108"/>
      <c r="AT15" s="32"/>
    </row>
    <row r="16" spans="2:50" ht="13.5" customHeight="1">
      <c r="B16" s="35" t="s">
        <v>3</v>
      </c>
      <c r="C16" s="37" t="str">
        <f t="shared" ref="C16:AG16" si="5">TEXT(C15,"aaa")</f>
        <v>月</v>
      </c>
      <c r="D16" s="37" t="str">
        <f t="shared" si="5"/>
        <v>火</v>
      </c>
      <c r="E16" s="37" t="str">
        <f t="shared" si="5"/>
        <v>水</v>
      </c>
      <c r="F16" s="37" t="str">
        <f t="shared" si="5"/>
        <v>木</v>
      </c>
      <c r="G16" s="37" t="str">
        <f t="shared" si="5"/>
        <v>金</v>
      </c>
      <c r="H16" s="37" t="str">
        <f t="shared" si="5"/>
        <v>土</v>
      </c>
      <c r="I16" s="37" t="str">
        <f t="shared" si="5"/>
        <v>日</v>
      </c>
      <c r="J16" s="37" t="str">
        <f t="shared" si="5"/>
        <v>月</v>
      </c>
      <c r="K16" s="37" t="str">
        <f t="shared" si="5"/>
        <v>火</v>
      </c>
      <c r="L16" s="37" t="str">
        <f t="shared" si="5"/>
        <v>水</v>
      </c>
      <c r="M16" s="37" t="str">
        <f t="shared" si="5"/>
        <v>木</v>
      </c>
      <c r="N16" s="37" t="str">
        <f t="shared" si="5"/>
        <v>金</v>
      </c>
      <c r="O16" s="37" t="str">
        <f t="shared" si="5"/>
        <v>土</v>
      </c>
      <c r="P16" s="37" t="str">
        <f t="shared" si="5"/>
        <v>日</v>
      </c>
      <c r="Q16" s="37" t="str">
        <f t="shared" si="5"/>
        <v>月</v>
      </c>
      <c r="R16" s="37" t="str">
        <f t="shared" si="5"/>
        <v>火</v>
      </c>
      <c r="S16" s="37" t="str">
        <f t="shared" si="5"/>
        <v>水</v>
      </c>
      <c r="T16" s="37" t="str">
        <f t="shared" si="5"/>
        <v>木</v>
      </c>
      <c r="U16" s="37" t="str">
        <f t="shared" si="5"/>
        <v>金</v>
      </c>
      <c r="V16" s="37" t="str">
        <f t="shared" si="5"/>
        <v>土</v>
      </c>
      <c r="W16" s="37" t="str">
        <f t="shared" si="5"/>
        <v>日</v>
      </c>
      <c r="X16" s="37" t="str">
        <f t="shared" si="5"/>
        <v>月</v>
      </c>
      <c r="Y16" s="37" t="str">
        <f t="shared" si="5"/>
        <v>火</v>
      </c>
      <c r="Z16" s="37" t="str">
        <f t="shared" si="5"/>
        <v>水</v>
      </c>
      <c r="AA16" s="37" t="str">
        <f t="shared" si="5"/>
        <v>木</v>
      </c>
      <c r="AB16" s="37" t="str">
        <f t="shared" si="5"/>
        <v>金</v>
      </c>
      <c r="AC16" s="37" t="str">
        <f t="shared" si="5"/>
        <v>土</v>
      </c>
      <c r="AD16" s="37" t="str">
        <f t="shared" si="5"/>
        <v>日</v>
      </c>
      <c r="AE16" s="37" t="str">
        <f t="shared" si="5"/>
        <v>月</v>
      </c>
      <c r="AF16" s="37" t="str">
        <f t="shared" si="5"/>
        <v>火</v>
      </c>
      <c r="AG16" s="37" t="str">
        <f t="shared" si="5"/>
        <v>水</v>
      </c>
      <c r="AH16" s="115">
        <f>COUNTIF(C19:AG19,"－")+COUNTIF(C19:AG19,"対象外")</f>
        <v>6</v>
      </c>
      <c r="AI16" s="118" t="s">
        <v>36</v>
      </c>
      <c r="AJ16" s="121" t="s">
        <v>37</v>
      </c>
      <c r="AK16" s="139" t="s">
        <v>36</v>
      </c>
      <c r="AL16" s="140" t="s">
        <v>38</v>
      </c>
      <c r="AM16" s="124">
        <f>COUNT(C15:AG15)</f>
        <v>31</v>
      </c>
      <c r="AN16" s="106">
        <f>AM16-AH16</f>
        <v>25</v>
      </c>
      <c r="AO16" s="106">
        <f>SUM(AN$6:AN20)</f>
        <v>25</v>
      </c>
      <c r="AP16" s="106">
        <f>COUNTIF(C19:AG19,"○")</f>
        <v>7</v>
      </c>
      <c r="AQ16" s="106">
        <f>SUM(AP$6:AP20)</f>
        <v>7</v>
      </c>
      <c r="AR16" s="106">
        <f>COUNTIF(C20:AG20,"○")</f>
        <v>7</v>
      </c>
      <c r="AS16" s="106">
        <f>SUM(AR$6:AR20)</f>
        <v>7</v>
      </c>
      <c r="AT16" s="32"/>
    </row>
    <row r="17" spans="2:50" ht="35.25" customHeight="1">
      <c r="B17" s="113" t="s">
        <v>4</v>
      </c>
      <c r="C17" s="87"/>
      <c r="D17" s="87"/>
      <c r="E17" s="87"/>
      <c r="F17" s="87" t="s">
        <v>85</v>
      </c>
      <c r="G17" s="87"/>
      <c r="H17" s="87"/>
      <c r="I17" s="87"/>
      <c r="J17" s="87"/>
      <c r="K17" s="87"/>
      <c r="L17" s="87"/>
      <c r="M17" s="87"/>
      <c r="N17" s="87"/>
      <c r="O17" s="87" t="s">
        <v>95</v>
      </c>
      <c r="P17" s="87" t="s">
        <v>95</v>
      </c>
      <c r="Q17" s="87" t="s">
        <v>95</v>
      </c>
      <c r="R17" s="87"/>
      <c r="S17" s="87"/>
      <c r="T17" s="87"/>
      <c r="U17" s="87"/>
      <c r="V17" s="87"/>
      <c r="W17" s="87"/>
      <c r="X17" s="87"/>
      <c r="Y17" s="87"/>
      <c r="Z17" s="87"/>
      <c r="AA17" s="87"/>
      <c r="AB17" s="87"/>
      <c r="AC17" s="87"/>
      <c r="AD17" s="87"/>
      <c r="AE17" s="87"/>
      <c r="AF17" s="87"/>
      <c r="AG17" s="87"/>
      <c r="AH17" s="116"/>
      <c r="AI17" s="119"/>
      <c r="AJ17" s="122"/>
      <c r="AK17" s="109"/>
      <c r="AL17" s="111"/>
      <c r="AM17" s="125"/>
      <c r="AN17" s="107"/>
      <c r="AO17" s="107"/>
      <c r="AP17" s="107"/>
      <c r="AQ17" s="107"/>
      <c r="AR17" s="107"/>
      <c r="AS17" s="107"/>
      <c r="AT17" s="32"/>
    </row>
    <row r="18" spans="2:50" s="39" customFormat="1" ht="50.25" customHeight="1">
      <c r="B18" s="114"/>
      <c r="C18" s="78" t="str">
        <f t="shared" ref="C18:AG18" si="6">IFERROR(VLOOKUP(C15,祝日,3,FALSE),"")</f>
        <v/>
      </c>
      <c r="D18" s="78" t="str">
        <f t="shared" si="6"/>
        <v/>
      </c>
      <c r="E18" s="78" t="str">
        <f t="shared" si="6"/>
        <v/>
      </c>
      <c r="F18" s="78" t="str">
        <f t="shared" si="6"/>
        <v/>
      </c>
      <c r="G18" s="78" t="str">
        <f t="shared" si="6"/>
        <v/>
      </c>
      <c r="H18" s="78" t="str">
        <f t="shared" si="6"/>
        <v>平和記念日</v>
      </c>
      <c r="I18" s="78" t="str">
        <f t="shared" si="6"/>
        <v/>
      </c>
      <c r="J18" s="78" t="str">
        <f t="shared" si="6"/>
        <v/>
      </c>
      <c r="K18" s="78" t="str">
        <f t="shared" si="6"/>
        <v/>
      </c>
      <c r="L18" s="78" t="str">
        <f t="shared" si="6"/>
        <v/>
      </c>
      <c r="M18" s="78" t="str">
        <f t="shared" si="6"/>
        <v>山の日</v>
      </c>
      <c r="N18" s="78" t="str">
        <f t="shared" si="6"/>
        <v/>
      </c>
      <c r="O18" s="78" t="str">
        <f>IFERROR(VLOOKUP(O15,祝日,3,FALSE),"")</f>
        <v/>
      </c>
      <c r="P18" s="78" t="str">
        <f t="shared" si="6"/>
        <v/>
      </c>
      <c r="Q18" s="78" t="str">
        <f t="shared" si="6"/>
        <v/>
      </c>
      <c r="R18" s="78" t="str">
        <f t="shared" si="6"/>
        <v/>
      </c>
      <c r="S18" s="78" t="str">
        <f t="shared" si="6"/>
        <v/>
      </c>
      <c r="T18" s="78" t="str">
        <f t="shared" si="6"/>
        <v/>
      </c>
      <c r="U18" s="78" t="str">
        <f t="shared" si="6"/>
        <v/>
      </c>
      <c r="V18" s="78" t="str">
        <f t="shared" si="6"/>
        <v/>
      </c>
      <c r="W18" s="78" t="str">
        <f t="shared" si="6"/>
        <v/>
      </c>
      <c r="X18" s="78" t="str">
        <f t="shared" si="6"/>
        <v/>
      </c>
      <c r="Y18" s="78" t="str">
        <f t="shared" si="6"/>
        <v/>
      </c>
      <c r="Z18" s="78" t="str">
        <f t="shared" si="6"/>
        <v/>
      </c>
      <c r="AA18" s="78" t="str">
        <f t="shared" si="6"/>
        <v/>
      </c>
      <c r="AB18" s="78" t="str">
        <f t="shared" si="6"/>
        <v/>
      </c>
      <c r="AC18" s="78" t="str">
        <f t="shared" si="6"/>
        <v/>
      </c>
      <c r="AD18" s="78" t="str">
        <f t="shared" si="6"/>
        <v/>
      </c>
      <c r="AE18" s="78" t="str">
        <f t="shared" si="6"/>
        <v/>
      </c>
      <c r="AF18" s="78" t="str">
        <f t="shared" si="6"/>
        <v/>
      </c>
      <c r="AG18" s="78" t="str">
        <f t="shared" si="6"/>
        <v/>
      </c>
      <c r="AH18" s="116"/>
      <c r="AI18" s="120"/>
      <c r="AJ18" s="123"/>
      <c r="AK18" s="110"/>
      <c r="AL18" s="112"/>
      <c r="AM18" s="125"/>
      <c r="AN18" s="107"/>
      <c r="AO18" s="107"/>
      <c r="AP18" s="107"/>
      <c r="AQ18" s="107"/>
      <c r="AR18" s="107"/>
      <c r="AS18" s="107"/>
      <c r="AV18" s="32"/>
      <c r="AX18" s="32"/>
    </row>
    <row r="19" spans="2:50" s="42" customFormat="1">
      <c r="B19" s="35" t="s">
        <v>2</v>
      </c>
      <c r="C19" s="73" t="s">
        <v>83</v>
      </c>
      <c r="D19" s="73" t="s">
        <v>83</v>
      </c>
      <c r="E19" s="73" t="s">
        <v>83</v>
      </c>
      <c r="F19" s="73"/>
      <c r="G19" s="73"/>
      <c r="H19" s="73"/>
      <c r="I19" s="73"/>
      <c r="J19" s="73" t="s">
        <v>39</v>
      </c>
      <c r="K19" s="73" t="s">
        <v>39</v>
      </c>
      <c r="L19" s="73"/>
      <c r="M19" s="73"/>
      <c r="N19" s="73"/>
      <c r="O19" s="73" t="s">
        <v>83</v>
      </c>
      <c r="P19" s="73" t="s">
        <v>83</v>
      </c>
      <c r="Q19" s="73" t="s">
        <v>83</v>
      </c>
      <c r="R19" s="73" t="s">
        <v>39</v>
      </c>
      <c r="S19" s="73"/>
      <c r="T19" s="73"/>
      <c r="U19" s="73"/>
      <c r="V19" s="73"/>
      <c r="W19" s="73"/>
      <c r="X19" s="73" t="s">
        <v>39</v>
      </c>
      <c r="Y19" s="73" t="s">
        <v>39</v>
      </c>
      <c r="Z19" s="73"/>
      <c r="AA19" s="73"/>
      <c r="AB19" s="73"/>
      <c r="AC19" s="73"/>
      <c r="AD19" s="73"/>
      <c r="AE19" s="73" t="s">
        <v>39</v>
      </c>
      <c r="AF19" s="73" t="s">
        <v>39</v>
      </c>
      <c r="AG19" s="73"/>
      <c r="AH19" s="116"/>
      <c r="AI19" s="40">
        <f>AP16</f>
        <v>7</v>
      </c>
      <c r="AJ19" s="57">
        <f>IF(AN16=0,"－",AI19/AN16)</f>
        <v>0.28000000000000003</v>
      </c>
      <c r="AK19" s="41">
        <f>AQ16</f>
        <v>7</v>
      </c>
      <c r="AL19" s="58">
        <f>IF(AO16=0,"－",AK19/AO16)</f>
        <v>0.28000000000000003</v>
      </c>
      <c r="AM19" s="125"/>
      <c r="AN19" s="107"/>
      <c r="AO19" s="107"/>
      <c r="AP19" s="107"/>
      <c r="AQ19" s="107"/>
      <c r="AR19" s="107"/>
      <c r="AS19" s="107"/>
      <c r="AV19" s="32"/>
      <c r="AX19" s="32"/>
    </row>
    <row r="20" spans="2:50" s="42" customFormat="1" ht="14.25" thickBot="1">
      <c r="B20" s="43" t="s">
        <v>15</v>
      </c>
      <c r="C20" s="74"/>
      <c r="D20" s="74"/>
      <c r="E20" s="74"/>
      <c r="F20" s="74"/>
      <c r="G20" s="74"/>
      <c r="H20" s="74"/>
      <c r="I20" s="74"/>
      <c r="J20" s="74" t="s">
        <v>39</v>
      </c>
      <c r="K20" s="74" t="s">
        <v>39</v>
      </c>
      <c r="L20" s="74"/>
      <c r="M20" s="74"/>
      <c r="N20" s="74"/>
      <c r="O20" s="74"/>
      <c r="P20" s="74"/>
      <c r="Q20" s="74"/>
      <c r="R20" s="74" t="s">
        <v>39</v>
      </c>
      <c r="S20" s="74"/>
      <c r="T20" s="74"/>
      <c r="U20" s="74"/>
      <c r="V20" s="74"/>
      <c r="W20" s="74"/>
      <c r="X20" s="74" t="s">
        <v>39</v>
      </c>
      <c r="Y20" s="74" t="s">
        <v>39</v>
      </c>
      <c r="Z20" s="74"/>
      <c r="AA20" s="74"/>
      <c r="AB20" s="74"/>
      <c r="AC20" s="74"/>
      <c r="AD20" s="74"/>
      <c r="AE20" s="74" t="s">
        <v>39</v>
      </c>
      <c r="AF20" s="74" t="s">
        <v>39</v>
      </c>
      <c r="AG20" s="74"/>
      <c r="AH20" s="117"/>
      <c r="AI20" s="44">
        <f>AR16</f>
        <v>7</v>
      </c>
      <c r="AJ20" s="59">
        <f>IF(AN16=0,"－",AI20/AN16)</f>
        <v>0.28000000000000003</v>
      </c>
      <c r="AK20" s="45">
        <f>AS16</f>
        <v>7</v>
      </c>
      <c r="AL20" s="60">
        <f>IF(AO16=0,"－",AK20/AO16)</f>
        <v>0.28000000000000003</v>
      </c>
      <c r="AM20" s="126"/>
      <c r="AN20" s="108"/>
      <c r="AO20" s="108"/>
      <c r="AP20" s="108"/>
      <c r="AQ20" s="108"/>
      <c r="AR20" s="108"/>
      <c r="AS20" s="108"/>
      <c r="AV20" s="32"/>
      <c r="AX20" s="32"/>
    </row>
    <row r="21" spans="2:50" ht="14.25" thickBot="1">
      <c r="AS21" s="33"/>
      <c r="AT21" s="32"/>
    </row>
    <row r="22" spans="2:50" ht="13.5" customHeight="1">
      <c r="B22" s="34" t="s">
        <v>0</v>
      </c>
      <c r="C22" s="127">
        <f>DATE(YEAR(C14),MONTH(C14)+1,DAY(C14))</f>
        <v>44805</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9" t="s">
        <v>28</v>
      </c>
      <c r="AI22" s="131" t="s">
        <v>14</v>
      </c>
      <c r="AJ22" s="132"/>
      <c r="AK22" s="135" t="s">
        <v>13</v>
      </c>
      <c r="AL22" s="136"/>
      <c r="AM22" s="124" t="s">
        <v>29</v>
      </c>
      <c r="AN22" s="106" t="s">
        <v>30</v>
      </c>
      <c r="AO22" s="106" t="s">
        <v>31</v>
      </c>
      <c r="AP22" s="106" t="s">
        <v>32</v>
      </c>
      <c r="AQ22" s="106" t="s">
        <v>33</v>
      </c>
      <c r="AR22" s="106" t="s">
        <v>34</v>
      </c>
      <c r="AS22" s="106" t="s">
        <v>35</v>
      </c>
      <c r="AT22" s="32"/>
    </row>
    <row r="23" spans="2:50">
      <c r="B23" s="35" t="s">
        <v>1</v>
      </c>
      <c r="C23" s="36">
        <f>DATE(YEAR(C22),MONTH(C22),DAY(C22))</f>
        <v>44805</v>
      </c>
      <c r="D23" s="36">
        <f>IF(MONTH(DATE(YEAR(C23),MONTH(C23),DAY(C23)+1))=MONTH($C22),DATE(YEAR(C23),MONTH(C23),DAY(C23)+1),"")</f>
        <v>44806</v>
      </c>
      <c r="E23" s="36">
        <f t="shared" ref="E23:AG23" si="7">IF(MONTH(DATE(YEAR(D23),MONTH(D23),DAY(D23)+1))=MONTH($C22),DATE(YEAR(D23),MONTH(D23),DAY(D23)+1),"")</f>
        <v>44807</v>
      </c>
      <c r="F23" s="46">
        <f t="shared" si="7"/>
        <v>44808</v>
      </c>
      <c r="G23" s="36">
        <f t="shared" si="7"/>
        <v>44809</v>
      </c>
      <c r="H23" s="36">
        <f t="shared" si="7"/>
        <v>44810</v>
      </c>
      <c r="I23" s="36">
        <f t="shared" si="7"/>
        <v>44811</v>
      </c>
      <c r="J23" s="36">
        <f t="shared" si="7"/>
        <v>44812</v>
      </c>
      <c r="K23" s="36">
        <f t="shared" si="7"/>
        <v>44813</v>
      </c>
      <c r="L23" s="36">
        <f t="shared" si="7"/>
        <v>44814</v>
      </c>
      <c r="M23" s="36">
        <f t="shared" si="7"/>
        <v>44815</v>
      </c>
      <c r="N23" s="36">
        <f t="shared" si="7"/>
        <v>44816</v>
      </c>
      <c r="O23" s="36">
        <f t="shared" si="7"/>
        <v>44817</v>
      </c>
      <c r="P23" s="36">
        <f t="shared" si="7"/>
        <v>44818</v>
      </c>
      <c r="Q23" s="36">
        <f t="shared" si="7"/>
        <v>44819</v>
      </c>
      <c r="R23" s="36">
        <f t="shared" si="7"/>
        <v>44820</v>
      </c>
      <c r="S23" s="36">
        <f t="shared" si="7"/>
        <v>44821</v>
      </c>
      <c r="T23" s="36">
        <f t="shared" si="7"/>
        <v>44822</v>
      </c>
      <c r="U23" s="36">
        <f t="shared" si="7"/>
        <v>44823</v>
      </c>
      <c r="V23" s="36">
        <f t="shared" si="7"/>
        <v>44824</v>
      </c>
      <c r="W23" s="36">
        <f t="shared" si="7"/>
        <v>44825</v>
      </c>
      <c r="X23" s="36">
        <f t="shared" si="7"/>
        <v>44826</v>
      </c>
      <c r="Y23" s="36">
        <f t="shared" si="7"/>
        <v>44827</v>
      </c>
      <c r="Z23" s="36">
        <f t="shared" si="7"/>
        <v>44828</v>
      </c>
      <c r="AA23" s="36">
        <f t="shared" si="7"/>
        <v>44829</v>
      </c>
      <c r="AB23" s="36">
        <f t="shared" si="7"/>
        <v>44830</v>
      </c>
      <c r="AC23" s="36">
        <f t="shared" si="7"/>
        <v>44831</v>
      </c>
      <c r="AD23" s="36">
        <f t="shared" si="7"/>
        <v>44832</v>
      </c>
      <c r="AE23" s="36">
        <f t="shared" si="7"/>
        <v>44833</v>
      </c>
      <c r="AF23" s="36">
        <f t="shared" si="7"/>
        <v>44834</v>
      </c>
      <c r="AG23" s="36" t="str">
        <f t="shared" si="7"/>
        <v/>
      </c>
      <c r="AH23" s="130"/>
      <c r="AI23" s="133"/>
      <c r="AJ23" s="134"/>
      <c r="AK23" s="137"/>
      <c r="AL23" s="138"/>
      <c r="AM23" s="126"/>
      <c r="AN23" s="108"/>
      <c r="AO23" s="108"/>
      <c r="AP23" s="108"/>
      <c r="AQ23" s="108"/>
      <c r="AR23" s="108"/>
      <c r="AS23" s="108"/>
      <c r="AT23" s="32"/>
    </row>
    <row r="24" spans="2:50">
      <c r="B24" s="35" t="s">
        <v>3</v>
      </c>
      <c r="C24" s="37" t="str">
        <f t="shared" ref="C24:AG24" si="8">TEXT(C23,"aaa")</f>
        <v>木</v>
      </c>
      <c r="D24" s="37" t="str">
        <f t="shared" si="8"/>
        <v>金</v>
      </c>
      <c r="E24" s="37" t="str">
        <f t="shared" si="8"/>
        <v>土</v>
      </c>
      <c r="F24" s="47" t="str">
        <f t="shared" si="8"/>
        <v>日</v>
      </c>
      <c r="G24" s="37" t="str">
        <f t="shared" si="8"/>
        <v>月</v>
      </c>
      <c r="H24" s="37" t="str">
        <f t="shared" si="8"/>
        <v>火</v>
      </c>
      <c r="I24" s="37" t="str">
        <f t="shared" si="8"/>
        <v>水</v>
      </c>
      <c r="J24" s="37" t="str">
        <f t="shared" si="8"/>
        <v>木</v>
      </c>
      <c r="K24" s="37" t="str">
        <f t="shared" si="8"/>
        <v>金</v>
      </c>
      <c r="L24" s="37" t="str">
        <f t="shared" si="8"/>
        <v>土</v>
      </c>
      <c r="M24" s="37" t="str">
        <f t="shared" si="8"/>
        <v>日</v>
      </c>
      <c r="N24" s="37" t="str">
        <f t="shared" si="8"/>
        <v>月</v>
      </c>
      <c r="O24" s="37" t="str">
        <f t="shared" si="8"/>
        <v>火</v>
      </c>
      <c r="P24" s="37" t="str">
        <f t="shared" si="8"/>
        <v>水</v>
      </c>
      <c r="Q24" s="37" t="str">
        <f t="shared" si="8"/>
        <v>木</v>
      </c>
      <c r="R24" s="37" t="str">
        <f t="shared" si="8"/>
        <v>金</v>
      </c>
      <c r="S24" s="37" t="str">
        <f t="shared" si="8"/>
        <v>土</v>
      </c>
      <c r="T24" s="37" t="str">
        <f t="shared" si="8"/>
        <v>日</v>
      </c>
      <c r="U24" s="37" t="str">
        <f t="shared" si="8"/>
        <v>月</v>
      </c>
      <c r="V24" s="37" t="str">
        <f t="shared" si="8"/>
        <v>火</v>
      </c>
      <c r="W24" s="37" t="str">
        <f t="shared" si="8"/>
        <v>水</v>
      </c>
      <c r="X24" s="37" t="str">
        <f t="shared" si="8"/>
        <v>木</v>
      </c>
      <c r="Y24" s="37" t="str">
        <f t="shared" si="8"/>
        <v>金</v>
      </c>
      <c r="Z24" s="37" t="str">
        <f t="shared" si="8"/>
        <v>土</v>
      </c>
      <c r="AA24" s="37" t="str">
        <f t="shared" si="8"/>
        <v>日</v>
      </c>
      <c r="AB24" s="37" t="str">
        <f t="shared" si="8"/>
        <v>月</v>
      </c>
      <c r="AC24" s="37" t="str">
        <f t="shared" si="8"/>
        <v>火</v>
      </c>
      <c r="AD24" s="37" t="str">
        <f t="shared" si="8"/>
        <v>水</v>
      </c>
      <c r="AE24" s="37" t="str">
        <f t="shared" si="8"/>
        <v>木</v>
      </c>
      <c r="AF24" s="37" t="str">
        <f t="shared" si="8"/>
        <v>金</v>
      </c>
      <c r="AG24" s="37" t="str">
        <f t="shared" si="8"/>
        <v/>
      </c>
      <c r="AH24" s="115">
        <f>COUNTIF(C27:AG27,"－")+COUNTIF(C27:AG27,"対象外")</f>
        <v>0</v>
      </c>
      <c r="AI24" s="118" t="s">
        <v>36</v>
      </c>
      <c r="AJ24" s="121" t="s">
        <v>37</v>
      </c>
      <c r="AK24" s="109" t="s">
        <v>36</v>
      </c>
      <c r="AL24" s="111" t="s">
        <v>38</v>
      </c>
      <c r="AM24" s="124">
        <f t="shared" ref="AM24" si="9">COUNT(C23:AG23)</f>
        <v>30</v>
      </c>
      <c r="AN24" s="106">
        <f t="shared" ref="AN24" si="10">AM24-AH24</f>
        <v>30</v>
      </c>
      <c r="AO24" s="106">
        <f>SUM(AN$6:AN28)</f>
        <v>55</v>
      </c>
      <c r="AP24" s="106">
        <f>COUNTIF(C27:AG27,"○")</f>
        <v>9</v>
      </c>
      <c r="AQ24" s="106">
        <f>SUM(AP$6:AP28)</f>
        <v>16</v>
      </c>
      <c r="AR24" s="106">
        <f>COUNTIF(C28:AG28,"○")</f>
        <v>9</v>
      </c>
      <c r="AS24" s="106">
        <f>SUM(AR$6:AR28)</f>
        <v>16</v>
      </c>
      <c r="AT24" s="32"/>
    </row>
    <row r="25" spans="2:50" ht="35.25" customHeight="1">
      <c r="B25" s="113" t="s">
        <v>4</v>
      </c>
      <c r="C25" s="86"/>
      <c r="D25" s="86"/>
      <c r="E25" s="86"/>
      <c r="F25" s="86"/>
      <c r="G25" s="86"/>
      <c r="H25" s="86"/>
      <c r="I25" s="86"/>
      <c r="J25" s="86"/>
      <c r="K25" s="86"/>
      <c r="L25" s="86" t="s">
        <v>94</v>
      </c>
      <c r="M25" s="86"/>
      <c r="N25" s="86"/>
      <c r="O25" s="86"/>
      <c r="P25" s="86"/>
      <c r="Q25" s="86"/>
      <c r="R25" s="86"/>
      <c r="S25" s="86"/>
      <c r="T25" s="86"/>
      <c r="U25" s="86"/>
      <c r="V25" s="86"/>
      <c r="W25" s="86"/>
      <c r="X25" s="86"/>
      <c r="Y25" s="86"/>
      <c r="Z25" s="86"/>
      <c r="AA25" s="86"/>
      <c r="AB25" s="86"/>
      <c r="AC25" s="86"/>
      <c r="AD25" s="86"/>
      <c r="AE25" s="86"/>
      <c r="AF25" s="86"/>
      <c r="AG25" s="86"/>
      <c r="AH25" s="116"/>
      <c r="AI25" s="119"/>
      <c r="AJ25" s="122"/>
      <c r="AK25" s="109"/>
      <c r="AL25" s="111"/>
      <c r="AM25" s="125"/>
      <c r="AN25" s="107"/>
      <c r="AO25" s="107"/>
      <c r="AP25" s="107"/>
      <c r="AQ25" s="107"/>
      <c r="AR25" s="107"/>
      <c r="AS25" s="107"/>
      <c r="AT25" s="32"/>
    </row>
    <row r="26" spans="2:50" s="39" customFormat="1" ht="50.25" customHeight="1">
      <c r="B26" s="114"/>
      <c r="C26" s="76" t="str">
        <f t="shared" ref="C26:AG26" si="11">IFERROR(VLOOKUP(C23,祝日,3,FALSE),"")</f>
        <v/>
      </c>
      <c r="D26" s="76" t="str">
        <f t="shared" si="11"/>
        <v/>
      </c>
      <c r="E26" s="76" t="str">
        <f t="shared" si="11"/>
        <v/>
      </c>
      <c r="F26" s="77" t="str">
        <f t="shared" si="11"/>
        <v/>
      </c>
      <c r="G26" s="76" t="str">
        <f t="shared" si="11"/>
        <v/>
      </c>
      <c r="H26" s="76" t="str">
        <f t="shared" si="11"/>
        <v/>
      </c>
      <c r="I26" s="76" t="str">
        <f t="shared" si="11"/>
        <v/>
      </c>
      <c r="J26" s="76" t="str">
        <f t="shared" si="11"/>
        <v/>
      </c>
      <c r="K26" s="76" t="str">
        <f t="shared" si="11"/>
        <v/>
      </c>
      <c r="L26" s="76" t="str">
        <f t="shared" si="11"/>
        <v/>
      </c>
      <c r="M26" s="76" t="str">
        <f t="shared" si="11"/>
        <v/>
      </c>
      <c r="N26" s="76" t="str">
        <f t="shared" si="11"/>
        <v/>
      </c>
      <c r="O26" s="76" t="str">
        <f t="shared" si="11"/>
        <v/>
      </c>
      <c r="P26" s="76" t="str">
        <f t="shared" si="11"/>
        <v/>
      </c>
      <c r="Q26" s="76" t="str">
        <f t="shared" si="11"/>
        <v/>
      </c>
      <c r="R26" s="78" t="str">
        <f t="shared" si="11"/>
        <v/>
      </c>
      <c r="S26" s="76" t="str">
        <f t="shared" si="11"/>
        <v/>
      </c>
      <c r="T26" s="76" t="str">
        <f t="shared" si="11"/>
        <v/>
      </c>
      <c r="U26" s="76" t="str">
        <f t="shared" si="11"/>
        <v>敬老の日</v>
      </c>
      <c r="V26" s="76" t="str">
        <f t="shared" si="11"/>
        <v/>
      </c>
      <c r="W26" s="76" t="str">
        <f t="shared" si="11"/>
        <v/>
      </c>
      <c r="X26" s="76" t="str">
        <f t="shared" si="11"/>
        <v/>
      </c>
      <c r="Y26" s="76" t="str">
        <f t="shared" si="11"/>
        <v>秋分の日</v>
      </c>
      <c r="Z26" s="76" t="str">
        <f t="shared" si="11"/>
        <v/>
      </c>
      <c r="AA26" s="76" t="str">
        <f t="shared" si="11"/>
        <v/>
      </c>
      <c r="AB26" s="76" t="str">
        <f t="shared" si="11"/>
        <v/>
      </c>
      <c r="AC26" s="76" t="str">
        <f t="shared" si="11"/>
        <v/>
      </c>
      <c r="AD26" s="76" t="str">
        <f t="shared" si="11"/>
        <v/>
      </c>
      <c r="AE26" s="76" t="str">
        <f t="shared" si="11"/>
        <v/>
      </c>
      <c r="AF26" s="76" t="str">
        <f t="shared" si="11"/>
        <v/>
      </c>
      <c r="AG26" s="76" t="str">
        <f t="shared" si="11"/>
        <v/>
      </c>
      <c r="AH26" s="116"/>
      <c r="AI26" s="120"/>
      <c r="AJ26" s="123"/>
      <c r="AK26" s="110"/>
      <c r="AL26" s="112"/>
      <c r="AM26" s="125"/>
      <c r="AN26" s="107"/>
      <c r="AO26" s="107"/>
      <c r="AP26" s="107"/>
      <c r="AQ26" s="107"/>
      <c r="AR26" s="107"/>
      <c r="AS26" s="107"/>
    </row>
    <row r="27" spans="2:50" s="42" customFormat="1">
      <c r="B27" s="35" t="s">
        <v>2</v>
      </c>
      <c r="C27" s="73"/>
      <c r="D27" s="73"/>
      <c r="E27" s="73"/>
      <c r="F27" s="73"/>
      <c r="G27" s="73" t="s">
        <v>39</v>
      </c>
      <c r="H27" s="73" t="s">
        <v>39</v>
      </c>
      <c r="I27" s="73"/>
      <c r="J27" s="73"/>
      <c r="K27" s="73"/>
      <c r="L27" s="73"/>
      <c r="M27" s="73"/>
      <c r="N27" s="73" t="s">
        <v>39</v>
      </c>
      <c r="O27" s="73" t="s">
        <v>39</v>
      </c>
      <c r="P27" s="73"/>
      <c r="Q27" s="73"/>
      <c r="R27" s="73"/>
      <c r="S27" s="73"/>
      <c r="T27" s="73"/>
      <c r="U27" s="73" t="s">
        <v>39</v>
      </c>
      <c r="V27" s="73" t="s">
        <v>39</v>
      </c>
      <c r="W27" s="73" t="s">
        <v>39</v>
      </c>
      <c r="X27" s="73"/>
      <c r="Y27" s="73"/>
      <c r="Z27" s="73"/>
      <c r="AA27" s="73"/>
      <c r="AB27" s="73" t="s">
        <v>39</v>
      </c>
      <c r="AC27" s="73" t="s">
        <v>39</v>
      </c>
      <c r="AD27" s="73"/>
      <c r="AE27" s="73"/>
      <c r="AF27" s="73"/>
      <c r="AG27" s="73"/>
      <c r="AH27" s="116"/>
      <c r="AI27" s="40">
        <f>AP24</f>
        <v>9</v>
      </c>
      <c r="AJ27" s="57">
        <f>IF(AN24=0,"－",AI27/AN24)</f>
        <v>0.3</v>
      </c>
      <c r="AK27" s="41">
        <f>AQ24</f>
        <v>16</v>
      </c>
      <c r="AL27" s="58">
        <f>IF(AO24=0,"－",AK27/AO24)</f>
        <v>0.29090909090909089</v>
      </c>
      <c r="AM27" s="125"/>
      <c r="AN27" s="107"/>
      <c r="AO27" s="107"/>
      <c r="AP27" s="107"/>
      <c r="AQ27" s="107"/>
      <c r="AR27" s="107"/>
      <c r="AS27" s="107"/>
    </row>
    <row r="28" spans="2:50" s="42" customFormat="1" ht="14.25" thickBot="1">
      <c r="B28" s="43" t="s">
        <v>15</v>
      </c>
      <c r="C28" s="74"/>
      <c r="D28" s="74"/>
      <c r="E28" s="74"/>
      <c r="F28" s="74"/>
      <c r="G28" s="74" t="s">
        <v>39</v>
      </c>
      <c r="H28" s="74" t="s">
        <v>39</v>
      </c>
      <c r="I28" s="74"/>
      <c r="J28" s="74"/>
      <c r="K28" s="74"/>
      <c r="L28" s="74" t="s">
        <v>39</v>
      </c>
      <c r="M28" s="74"/>
      <c r="N28" s="74"/>
      <c r="O28" s="74" t="s">
        <v>39</v>
      </c>
      <c r="P28" s="74"/>
      <c r="Q28" s="74"/>
      <c r="R28" s="74"/>
      <c r="S28" s="74"/>
      <c r="T28" s="74"/>
      <c r="U28" s="74" t="s">
        <v>39</v>
      </c>
      <c r="V28" s="74" t="s">
        <v>39</v>
      </c>
      <c r="W28" s="74" t="s">
        <v>39</v>
      </c>
      <c r="X28" s="74"/>
      <c r="Y28" s="74"/>
      <c r="Z28" s="74"/>
      <c r="AA28" s="74"/>
      <c r="AB28" s="74" t="s">
        <v>39</v>
      </c>
      <c r="AC28" s="74" t="s">
        <v>39</v>
      </c>
      <c r="AD28" s="74"/>
      <c r="AE28" s="74"/>
      <c r="AF28" s="74"/>
      <c r="AG28" s="74"/>
      <c r="AH28" s="117"/>
      <c r="AI28" s="44">
        <f>AR24</f>
        <v>9</v>
      </c>
      <c r="AJ28" s="59">
        <f>IF(AN24=0,"－",AI28/AN24)</f>
        <v>0.3</v>
      </c>
      <c r="AK28" s="45">
        <f>AS24</f>
        <v>16</v>
      </c>
      <c r="AL28" s="60">
        <f>IF(AO24=0,"－",AK28/AO24)</f>
        <v>0.29090909090909089</v>
      </c>
      <c r="AM28" s="126"/>
      <c r="AN28" s="108"/>
      <c r="AO28" s="108"/>
      <c r="AP28" s="108"/>
      <c r="AQ28" s="108"/>
      <c r="AR28" s="108"/>
      <c r="AS28" s="108"/>
    </row>
    <row r="29" spans="2:50" ht="14.25" thickBot="1">
      <c r="AS29" s="33"/>
      <c r="AT29" s="32"/>
    </row>
    <row r="30" spans="2:50" ht="13.5" customHeight="1">
      <c r="B30" s="34" t="s">
        <v>0</v>
      </c>
      <c r="C30" s="127">
        <f>DATE(YEAR(C22),MONTH(C22)+1,DAY(C22))</f>
        <v>44835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9" t="s">
        <v>28</v>
      </c>
      <c r="AI30" s="131" t="s">
        <v>14</v>
      </c>
      <c r="AJ30" s="132"/>
      <c r="AK30" s="135" t="s">
        <v>13</v>
      </c>
      <c r="AL30" s="136"/>
      <c r="AM30" s="124" t="s">
        <v>29</v>
      </c>
      <c r="AN30" s="106" t="s">
        <v>30</v>
      </c>
      <c r="AO30" s="106" t="s">
        <v>31</v>
      </c>
      <c r="AP30" s="106" t="s">
        <v>32</v>
      </c>
      <c r="AQ30" s="106" t="s">
        <v>33</v>
      </c>
      <c r="AR30" s="106" t="s">
        <v>34</v>
      </c>
      <c r="AS30" s="106" t="s">
        <v>35</v>
      </c>
      <c r="AT30" s="32"/>
    </row>
    <row r="31" spans="2:50">
      <c r="B31" s="35" t="s">
        <v>1</v>
      </c>
      <c r="C31" s="36">
        <f>DATE(YEAR(C30),MONTH(C30),DAY(C30))</f>
        <v>44835</v>
      </c>
      <c r="D31" s="36">
        <f>IF(MONTH(DATE(YEAR(C31),MONTH(C31),DAY(C31)+1))=MONTH($C30),DATE(YEAR(C31),MONTH(C31),DAY(C31)+1),"")</f>
        <v>44836</v>
      </c>
      <c r="E31" s="36">
        <f t="shared" ref="E31:AG31" si="12">IF(MONTH(DATE(YEAR(D31),MONTH(D31),DAY(D31)+1))=MONTH($C30),DATE(YEAR(D31),MONTH(D31),DAY(D31)+1),"")</f>
        <v>44837</v>
      </c>
      <c r="F31" s="46">
        <f t="shared" si="12"/>
        <v>44838</v>
      </c>
      <c r="G31" s="36">
        <f t="shared" si="12"/>
        <v>44839</v>
      </c>
      <c r="H31" s="36">
        <f t="shared" si="12"/>
        <v>44840</v>
      </c>
      <c r="I31" s="36">
        <f t="shared" si="12"/>
        <v>44841</v>
      </c>
      <c r="J31" s="36">
        <f t="shared" si="12"/>
        <v>44842</v>
      </c>
      <c r="K31" s="36">
        <f t="shared" si="12"/>
        <v>44843</v>
      </c>
      <c r="L31" s="36">
        <f t="shared" si="12"/>
        <v>44844</v>
      </c>
      <c r="M31" s="36">
        <f t="shared" si="12"/>
        <v>44845</v>
      </c>
      <c r="N31" s="36">
        <f t="shared" si="12"/>
        <v>44846</v>
      </c>
      <c r="O31" s="36">
        <f t="shared" si="12"/>
        <v>44847</v>
      </c>
      <c r="P31" s="36">
        <f t="shared" si="12"/>
        <v>44848</v>
      </c>
      <c r="Q31" s="36">
        <f t="shared" si="12"/>
        <v>44849</v>
      </c>
      <c r="R31" s="36">
        <f t="shared" si="12"/>
        <v>44850</v>
      </c>
      <c r="S31" s="36">
        <f t="shared" si="12"/>
        <v>44851</v>
      </c>
      <c r="T31" s="36">
        <f t="shared" si="12"/>
        <v>44852</v>
      </c>
      <c r="U31" s="36">
        <f t="shared" si="12"/>
        <v>44853</v>
      </c>
      <c r="V31" s="36">
        <f t="shared" si="12"/>
        <v>44854</v>
      </c>
      <c r="W31" s="36">
        <f t="shared" si="12"/>
        <v>44855</v>
      </c>
      <c r="X31" s="36">
        <f t="shared" si="12"/>
        <v>44856</v>
      </c>
      <c r="Y31" s="36">
        <f t="shared" si="12"/>
        <v>44857</v>
      </c>
      <c r="Z31" s="36">
        <f t="shared" si="12"/>
        <v>44858</v>
      </c>
      <c r="AA31" s="36">
        <f t="shared" si="12"/>
        <v>44859</v>
      </c>
      <c r="AB31" s="36">
        <f t="shared" si="12"/>
        <v>44860</v>
      </c>
      <c r="AC31" s="36">
        <f t="shared" si="12"/>
        <v>44861</v>
      </c>
      <c r="AD31" s="36">
        <f t="shared" si="12"/>
        <v>44862</v>
      </c>
      <c r="AE31" s="36">
        <f t="shared" si="12"/>
        <v>44863</v>
      </c>
      <c r="AF31" s="36">
        <f t="shared" si="12"/>
        <v>44864</v>
      </c>
      <c r="AG31" s="36">
        <f t="shared" si="12"/>
        <v>44865</v>
      </c>
      <c r="AH31" s="130"/>
      <c r="AI31" s="133"/>
      <c r="AJ31" s="134"/>
      <c r="AK31" s="137"/>
      <c r="AL31" s="138"/>
      <c r="AM31" s="126"/>
      <c r="AN31" s="108"/>
      <c r="AO31" s="108"/>
      <c r="AP31" s="108"/>
      <c r="AQ31" s="108"/>
      <c r="AR31" s="108"/>
      <c r="AS31" s="108"/>
      <c r="AT31" s="32"/>
    </row>
    <row r="32" spans="2:50">
      <c r="B32" s="35" t="s">
        <v>3</v>
      </c>
      <c r="C32" s="37" t="str">
        <f t="shared" ref="C32:AG32" si="13">TEXT(C31,"aaa")</f>
        <v>土</v>
      </c>
      <c r="D32" s="37" t="str">
        <f t="shared" si="13"/>
        <v>日</v>
      </c>
      <c r="E32" s="37" t="str">
        <f t="shared" si="13"/>
        <v>月</v>
      </c>
      <c r="F32" s="47" t="str">
        <f t="shared" si="13"/>
        <v>火</v>
      </c>
      <c r="G32" s="37" t="str">
        <f t="shared" si="13"/>
        <v>水</v>
      </c>
      <c r="H32" s="37" t="str">
        <f t="shared" si="13"/>
        <v>木</v>
      </c>
      <c r="I32" s="37" t="str">
        <f t="shared" si="13"/>
        <v>金</v>
      </c>
      <c r="J32" s="37" t="str">
        <f t="shared" si="13"/>
        <v>土</v>
      </c>
      <c r="K32" s="37" t="str">
        <f t="shared" si="13"/>
        <v>日</v>
      </c>
      <c r="L32" s="37" t="str">
        <f t="shared" si="13"/>
        <v>月</v>
      </c>
      <c r="M32" s="37" t="str">
        <f t="shared" si="13"/>
        <v>火</v>
      </c>
      <c r="N32" s="37" t="str">
        <f t="shared" si="13"/>
        <v>水</v>
      </c>
      <c r="O32" s="37" t="str">
        <f t="shared" si="13"/>
        <v>木</v>
      </c>
      <c r="P32" s="37" t="str">
        <f t="shared" si="13"/>
        <v>金</v>
      </c>
      <c r="Q32" s="37" t="str">
        <f t="shared" si="13"/>
        <v>土</v>
      </c>
      <c r="R32" s="37" t="str">
        <f t="shared" si="13"/>
        <v>日</v>
      </c>
      <c r="S32" s="37" t="str">
        <f t="shared" si="13"/>
        <v>月</v>
      </c>
      <c r="T32" s="37" t="str">
        <f t="shared" si="13"/>
        <v>火</v>
      </c>
      <c r="U32" s="37" t="str">
        <f t="shared" si="13"/>
        <v>水</v>
      </c>
      <c r="V32" s="37" t="str">
        <f t="shared" si="13"/>
        <v>木</v>
      </c>
      <c r="W32" s="37" t="str">
        <f t="shared" si="13"/>
        <v>金</v>
      </c>
      <c r="X32" s="37" t="str">
        <f t="shared" si="13"/>
        <v>土</v>
      </c>
      <c r="Y32" s="37" t="str">
        <f t="shared" si="13"/>
        <v>日</v>
      </c>
      <c r="Z32" s="37" t="str">
        <f t="shared" si="13"/>
        <v>月</v>
      </c>
      <c r="AA32" s="37" t="str">
        <f t="shared" si="13"/>
        <v>火</v>
      </c>
      <c r="AB32" s="37" t="str">
        <f t="shared" si="13"/>
        <v>水</v>
      </c>
      <c r="AC32" s="37" t="str">
        <f t="shared" si="13"/>
        <v>木</v>
      </c>
      <c r="AD32" s="37" t="str">
        <f t="shared" si="13"/>
        <v>金</v>
      </c>
      <c r="AE32" s="37" t="str">
        <f t="shared" si="13"/>
        <v>土</v>
      </c>
      <c r="AF32" s="37" t="str">
        <f t="shared" si="13"/>
        <v>日</v>
      </c>
      <c r="AG32" s="37" t="str">
        <f t="shared" si="13"/>
        <v>月</v>
      </c>
      <c r="AH32" s="115">
        <f>COUNTIF(C35:AG35,"－")+COUNTIF(C35:AG35,"対象外")</f>
        <v>0</v>
      </c>
      <c r="AI32" s="118" t="s">
        <v>36</v>
      </c>
      <c r="AJ32" s="121" t="s">
        <v>37</v>
      </c>
      <c r="AK32" s="109" t="s">
        <v>36</v>
      </c>
      <c r="AL32" s="111" t="s">
        <v>38</v>
      </c>
      <c r="AM32" s="124">
        <f t="shared" ref="AM32" si="14">COUNT(C31:AG31)</f>
        <v>31</v>
      </c>
      <c r="AN32" s="106">
        <f t="shared" ref="AN32" si="15">AM32-AH32</f>
        <v>31</v>
      </c>
      <c r="AO32" s="106">
        <f>SUM(AN$6:AN36)</f>
        <v>86</v>
      </c>
      <c r="AP32" s="106">
        <f>COUNTIF(C35:AG35,"○")</f>
        <v>9</v>
      </c>
      <c r="AQ32" s="106">
        <f>SUM(AP$6:AP36)</f>
        <v>25</v>
      </c>
      <c r="AR32" s="106">
        <f>COUNTIF(C36:AG36,"○")</f>
        <v>9</v>
      </c>
      <c r="AS32" s="106">
        <f>SUM(AR$6:AR36)</f>
        <v>25</v>
      </c>
      <c r="AT32" s="32"/>
    </row>
    <row r="33" spans="2:46" ht="35.25" customHeight="1">
      <c r="B33" s="113" t="s">
        <v>4</v>
      </c>
      <c r="C33" s="86"/>
      <c r="D33" s="86"/>
      <c r="E33" s="86"/>
      <c r="F33" s="86"/>
      <c r="G33" s="86"/>
      <c r="H33" s="86"/>
      <c r="I33" s="86"/>
      <c r="J33" s="86"/>
      <c r="K33" s="86"/>
      <c r="L33" s="86"/>
      <c r="M33" s="86"/>
      <c r="N33" s="86" t="s">
        <v>94</v>
      </c>
      <c r="O33" s="86"/>
      <c r="P33" s="86"/>
      <c r="Q33" s="86"/>
      <c r="R33" s="86"/>
      <c r="S33" s="86"/>
      <c r="T33" s="86"/>
      <c r="U33" s="86"/>
      <c r="V33" s="86"/>
      <c r="W33" s="86"/>
      <c r="X33" s="86"/>
      <c r="Y33" s="86"/>
      <c r="Z33" s="86"/>
      <c r="AA33" s="86"/>
      <c r="AB33" s="86"/>
      <c r="AC33" s="86"/>
      <c r="AD33" s="86"/>
      <c r="AE33" s="86"/>
      <c r="AF33" s="86"/>
      <c r="AG33" s="86"/>
      <c r="AH33" s="116"/>
      <c r="AI33" s="119"/>
      <c r="AJ33" s="122"/>
      <c r="AK33" s="109"/>
      <c r="AL33" s="111"/>
      <c r="AM33" s="125"/>
      <c r="AN33" s="107"/>
      <c r="AO33" s="107"/>
      <c r="AP33" s="107"/>
      <c r="AQ33" s="107"/>
      <c r="AR33" s="107"/>
      <c r="AS33" s="107"/>
      <c r="AT33" s="32"/>
    </row>
    <row r="34" spans="2:46" s="39" customFormat="1" ht="50.25" customHeight="1">
      <c r="B34" s="114"/>
      <c r="C34" s="76" t="str">
        <f t="shared" ref="C34:AG34" si="16">IFERROR(VLOOKUP(C31,祝日,3,FALSE),"")</f>
        <v/>
      </c>
      <c r="D34" s="76" t="str">
        <f t="shared" si="16"/>
        <v/>
      </c>
      <c r="E34" s="76" t="str">
        <f t="shared" si="16"/>
        <v/>
      </c>
      <c r="F34" s="77" t="str">
        <f t="shared" si="16"/>
        <v/>
      </c>
      <c r="G34" s="76" t="str">
        <f t="shared" si="16"/>
        <v/>
      </c>
      <c r="H34" s="76" t="str">
        <f t="shared" si="16"/>
        <v/>
      </c>
      <c r="I34" s="76" t="str">
        <f t="shared" si="16"/>
        <v/>
      </c>
      <c r="J34" s="76" t="str">
        <f t="shared" si="16"/>
        <v/>
      </c>
      <c r="K34" s="76" t="str">
        <f t="shared" si="16"/>
        <v/>
      </c>
      <c r="L34" s="76" t="str">
        <f t="shared" si="16"/>
        <v>スポーツの日</v>
      </c>
      <c r="M34" s="76" t="str">
        <f t="shared" si="16"/>
        <v/>
      </c>
      <c r="N34" s="76" t="str">
        <f t="shared" si="16"/>
        <v/>
      </c>
      <c r="O34" s="76" t="str">
        <f t="shared" si="16"/>
        <v/>
      </c>
      <c r="P34" s="76" t="str">
        <f t="shared" si="16"/>
        <v/>
      </c>
      <c r="Q34" s="76" t="str">
        <f t="shared" si="16"/>
        <v/>
      </c>
      <c r="R34" s="78" t="str">
        <f t="shared" si="16"/>
        <v/>
      </c>
      <c r="S34" s="76" t="str">
        <f t="shared" si="16"/>
        <v/>
      </c>
      <c r="T34" s="76" t="str">
        <f t="shared" si="16"/>
        <v/>
      </c>
      <c r="U34" s="76" t="str">
        <f t="shared" si="16"/>
        <v/>
      </c>
      <c r="V34" s="76" t="str">
        <f t="shared" si="16"/>
        <v/>
      </c>
      <c r="W34" s="76" t="str">
        <f t="shared" si="16"/>
        <v/>
      </c>
      <c r="X34" s="76" t="str">
        <f t="shared" si="16"/>
        <v/>
      </c>
      <c r="Y34" s="76" t="str">
        <f t="shared" si="16"/>
        <v/>
      </c>
      <c r="Z34" s="76" t="str">
        <f t="shared" si="16"/>
        <v/>
      </c>
      <c r="AA34" s="76" t="str">
        <f t="shared" si="16"/>
        <v/>
      </c>
      <c r="AB34" s="76" t="str">
        <f t="shared" si="16"/>
        <v/>
      </c>
      <c r="AC34" s="76" t="str">
        <f t="shared" si="16"/>
        <v/>
      </c>
      <c r="AD34" s="76" t="str">
        <f t="shared" si="16"/>
        <v/>
      </c>
      <c r="AE34" s="76" t="str">
        <f t="shared" si="16"/>
        <v/>
      </c>
      <c r="AF34" s="76" t="str">
        <f t="shared" si="16"/>
        <v/>
      </c>
      <c r="AG34" s="76" t="str">
        <f t="shared" si="16"/>
        <v/>
      </c>
      <c r="AH34" s="116"/>
      <c r="AI34" s="120"/>
      <c r="AJ34" s="123"/>
      <c r="AK34" s="110"/>
      <c r="AL34" s="112"/>
      <c r="AM34" s="125"/>
      <c r="AN34" s="107"/>
      <c r="AO34" s="107"/>
      <c r="AP34" s="107"/>
      <c r="AQ34" s="107"/>
      <c r="AR34" s="107"/>
      <c r="AS34" s="107"/>
    </row>
    <row r="35" spans="2:46" s="42" customFormat="1">
      <c r="B35" s="35" t="s">
        <v>2</v>
      </c>
      <c r="C35" s="73"/>
      <c r="D35" s="73"/>
      <c r="E35" s="73" t="s">
        <v>39</v>
      </c>
      <c r="F35" s="73" t="s">
        <v>39</v>
      </c>
      <c r="G35" s="73"/>
      <c r="H35" s="73"/>
      <c r="I35" s="73"/>
      <c r="J35" s="73"/>
      <c r="K35" s="73"/>
      <c r="L35" s="73" t="s">
        <v>39</v>
      </c>
      <c r="M35" s="73" t="s">
        <v>39</v>
      </c>
      <c r="N35" s="73"/>
      <c r="O35" s="73"/>
      <c r="P35" s="73"/>
      <c r="Q35" s="73"/>
      <c r="R35" s="73"/>
      <c r="S35" s="73" t="s">
        <v>39</v>
      </c>
      <c r="T35" s="73" t="s">
        <v>39</v>
      </c>
      <c r="U35" s="73"/>
      <c r="V35" s="73"/>
      <c r="W35" s="73"/>
      <c r="X35" s="73"/>
      <c r="Y35" s="73"/>
      <c r="Z35" s="73" t="s">
        <v>39</v>
      </c>
      <c r="AA35" s="73" t="s">
        <v>39</v>
      </c>
      <c r="AB35" s="73"/>
      <c r="AC35" s="73"/>
      <c r="AD35" s="73"/>
      <c r="AE35" s="73"/>
      <c r="AF35" s="73"/>
      <c r="AG35" s="73" t="s">
        <v>39</v>
      </c>
      <c r="AH35" s="116"/>
      <c r="AI35" s="40">
        <f>AP32</f>
        <v>9</v>
      </c>
      <c r="AJ35" s="57">
        <f>IF(AN32=0,"－",AI35/AN32)</f>
        <v>0.29032258064516131</v>
      </c>
      <c r="AK35" s="41">
        <f>AQ32</f>
        <v>25</v>
      </c>
      <c r="AL35" s="58">
        <f>IF(AO32=0,"－",AK35/AO32)</f>
        <v>0.29069767441860467</v>
      </c>
      <c r="AM35" s="125"/>
      <c r="AN35" s="107"/>
      <c r="AO35" s="107"/>
      <c r="AP35" s="107"/>
      <c r="AQ35" s="107"/>
      <c r="AR35" s="107"/>
      <c r="AS35" s="107"/>
    </row>
    <row r="36" spans="2:46" s="42" customFormat="1" ht="14.25" thickBot="1">
      <c r="B36" s="43" t="s">
        <v>15</v>
      </c>
      <c r="C36" s="74"/>
      <c r="D36" s="74"/>
      <c r="E36" s="74" t="s">
        <v>39</v>
      </c>
      <c r="F36" s="74" t="s">
        <v>39</v>
      </c>
      <c r="G36" s="74"/>
      <c r="H36" s="74"/>
      <c r="I36" s="74"/>
      <c r="J36" s="74"/>
      <c r="K36" s="74"/>
      <c r="L36" s="74" t="s">
        <v>39</v>
      </c>
      <c r="M36" s="74"/>
      <c r="N36" s="74" t="s">
        <v>39</v>
      </c>
      <c r="O36" s="74"/>
      <c r="P36" s="74"/>
      <c r="Q36" s="74"/>
      <c r="R36" s="74"/>
      <c r="S36" s="74" t="s">
        <v>39</v>
      </c>
      <c r="T36" s="74" t="s">
        <v>39</v>
      </c>
      <c r="U36" s="74"/>
      <c r="V36" s="74"/>
      <c r="W36" s="74"/>
      <c r="X36" s="74"/>
      <c r="Y36" s="74"/>
      <c r="Z36" s="74" t="s">
        <v>39</v>
      </c>
      <c r="AA36" s="74" t="s">
        <v>39</v>
      </c>
      <c r="AB36" s="74"/>
      <c r="AC36" s="74"/>
      <c r="AD36" s="74"/>
      <c r="AE36" s="74"/>
      <c r="AF36" s="74"/>
      <c r="AG36" s="74" t="s">
        <v>39</v>
      </c>
      <c r="AH36" s="117"/>
      <c r="AI36" s="44">
        <f>AR32</f>
        <v>9</v>
      </c>
      <c r="AJ36" s="59">
        <f>IF(AN32=0,"－",AI36/AN32)</f>
        <v>0.29032258064516131</v>
      </c>
      <c r="AK36" s="45">
        <f>AS32</f>
        <v>25</v>
      </c>
      <c r="AL36" s="60">
        <f>IF(AO32=0,"－",AK36/AO32)</f>
        <v>0.29069767441860467</v>
      </c>
      <c r="AM36" s="126"/>
      <c r="AN36" s="108"/>
      <c r="AO36" s="108"/>
      <c r="AP36" s="108"/>
      <c r="AQ36" s="108"/>
      <c r="AR36" s="108"/>
      <c r="AS36" s="108"/>
    </row>
    <row r="37" spans="2:46" ht="14.25" thickBot="1">
      <c r="AS37" s="33"/>
      <c r="AT37" s="32"/>
    </row>
    <row r="38" spans="2:46" ht="13.5" customHeight="1">
      <c r="B38" s="34" t="s">
        <v>0</v>
      </c>
      <c r="C38" s="127">
        <f>DATE(YEAR(C30),MONTH(C30)+1,DAY(C30))</f>
        <v>44866</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9" t="s">
        <v>28</v>
      </c>
      <c r="AI38" s="131" t="s">
        <v>14</v>
      </c>
      <c r="AJ38" s="132"/>
      <c r="AK38" s="135" t="s">
        <v>13</v>
      </c>
      <c r="AL38" s="136"/>
      <c r="AM38" s="124" t="s">
        <v>29</v>
      </c>
      <c r="AN38" s="106" t="s">
        <v>30</v>
      </c>
      <c r="AO38" s="106" t="s">
        <v>31</v>
      </c>
      <c r="AP38" s="106" t="s">
        <v>32</v>
      </c>
      <c r="AQ38" s="106" t="s">
        <v>33</v>
      </c>
      <c r="AR38" s="106" t="s">
        <v>34</v>
      </c>
      <c r="AS38" s="106" t="s">
        <v>35</v>
      </c>
      <c r="AT38" s="32"/>
    </row>
    <row r="39" spans="2:46">
      <c r="B39" s="35" t="s">
        <v>1</v>
      </c>
      <c r="C39" s="36">
        <f>DATE(YEAR(C38),MONTH(C38),DAY(C38))</f>
        <v>44866</v>
      </c>
      <c r="D39" s="36">
        <f>IF(MONTH(DATE(YEAR(C39),MONTH(C39),DAY(C39)+1))=MONTH($C38),DATE(YEAR(C39),MONTH(C39),DAY(C39)+1),"")</f>
        <v>44867</v>
      </c>
      <c r="E39" s="36">
        <f t="shared" ref="E39:AG39" si="17">IF(MONTH(DATE(YEAR(D39),MONTH(D39),DAY(D39)+1))=MONTH($C38),DATE(YEAR(D39),MONTH(D39),DAY(D39)+1),"")</f>
        <v>44868</v>
      </c>
      <c r="F39" s="46">
        <f t="shared" si="17"/>
        <v>44869</v>
      </c>
      <c r="G39" s="36">
        <f t="shared" si="17"/>
        <v>44870</v>
      </c>
      <c r="H39" s="36">
        <f t="shared" si="17"/>
        <v>44871</v>
      </c>
      <c r="I39" s="36">
        <f t="shared" si="17"/>
        <v>44872</v>
      </c>
      <c r="J39" s="36">
        <f>IF(MONTH(DATE(YEAR(I39),MONTH(I39),DAY(I39)+1))=MONTH($C38),DATE(YEAR(I39),MONTH(I39),DAY(I39)+1),"")</f>
        <v>44873</v>
      </c>
      <c r="K39" s="36">
        <f t="shared" si="17"/>
        <v>44874</v>
      </c>
      <c r="L39" s="36">
        <f t="shared" si="17"/>
        <v>44875</v>
      </c>
      <c r="M39" s="36">
        <f t="shared" si="17"/>
        <v>44876</v>
      </c>
      <c r="N39" s="36">
        <f t="shared" si="17"/>
        <v>44877</v>
      </c>
      <c r="O39" s="36">
        <f t="shared" si="17"/>
        <v>44878</v>
      </c>
      <c r="P39" s="36">
        <f t="shared" si="17"/>
        <v>44879</v>
      </c>
      <c r="Q39" s="36">
        <f t="shared" si="17"/>
        <v>44880</v>
      </c>
      <c r="R39" s="36">
        <f t="shared" si="17"/>
        <v>44881</v>
      </c>
      <c r="S39" s="36">
        <f t="shared" si="17"/>
        <v>44882</v>
      </c>
      <c r="T39" s="36">
        <f t="shared" si="17"/>
        <v>44883</v>
      </c>
      <c r="U39" s="36">
        <f t="shared" si="17"/>
        <v>44884</v>
      </c>
      <c r="V39" s="36">
        <f t="shared" si="17"/>
        <v>44885</v>
      </c>
      <c r="W39" s="36">
        <f t="shared" si="17"/>
        <v>44886</v>
      </c>
      <c r="X39" s="36">
        <f t="shared" si="17"/>
        <v>44887</v>
      </c>
      <c r="Y39" s="36">
        <f>IF(MONTH(DATE(YEAR(X39),MONTH(X39),DAY(X39)+1))=MONTH($C38),DATE(YEAR(X39),MONTH(X39),DAY(X39)+1),"")</f>
        <v>44888</v>
      </c>
      <c r="Z39" s="36">
        <f t="shared" si="17"/>
        <v>44889</v>
      </c>
      <c r="AA39" s="36">
        <f t="shared" si="17"/>
        <v>44890</v>
      </c>
      <c r="AB39" s="36">
        <f t="shared" si="17"/>
        <v>44891</v>
      </c>
      <c r="AC39" s="36">
        <f t="shared" si="17"/>
        <v>44892</v>
      </c>
      <c r="AD39" s="36">
        <f t="shared" si="17"/>
        <v>44893</v>
      </c>
      <c r="AE39" s="36">
        <f t="shared" si="17"/>
        <v>44894</v>
      </c>
      <c r="AF39" s="36">
        <f t="shared" si="17"/>
        <v>44895</v>
      </c>
      <c r="AG39" s="36" t="str">
        <f t="shared" si="17"/>
        <v/>
      </c>
      <c r="AH39" s="130"/>
      <c r="AI39" s="133"/>
      <c r="AJ39" s="134"/>
      <c r="AK39" s="137"/>
      <c r="AL39" s="138"/>
      <c r="AM39" s="126"/>
      <c r="AN39" s="108"/>
      <c r="AO39" s="108"/>
      <c r="AP39" s="108"/>
      <c r="AQ39" s="108"/>
      <c r="AR39" s="108"/>
      <c r="AS39" s="108"/>
      <c r="AT39" s="32"/>
    </row>
    <row r="40" spans="2:46">
      <c r="B40" s="35" t="s">
        <v>3</v>
      </c>
      <c r="C40" s="37" t="str">
        <f t="shared" ref="C40:AG40" si="18">TEXT(C39,"aaa")</f>
        <v>火</v>
      </c>
      <c r="D40" s="37" t="str">
        <f t="shared" si="18"/>
        <v>水</v>
      </c>
      <c r="E40" s="37" t="str">
        <f t="shared" si="18"/>
        <v>木</v>
      </c>
      <c r="F40" s="47" t="str">
        <f t="shared" si="18"/>
        <v>金</v>
      </c>
      <c r="G40" s="37" t="str">
        <f t="shared" si="18"/>
        <v>土</v>
      </c>
      <c r="H40" s="37" t="str">
        <f t="shared" si="18"/>
        <v>日</v>
      </c>
      <c r="I40" s="37" t="str">
        <f t="shared" si="18"/>
        <v>月</v>
      </c>
      <c r="J40" s="37" t="str">
        <f t="shared" si="18"/>
        <v>火</v>
      </c>
      <c r="K40" s="37" t="str">
        <f t="shared" si="18"/>
        <v>水</v>
      </c>
      <c r="L40" s="37" t="str">
        <f t="shared" si="18"/>
        <v>木</v>
      </c>
      <c r="M40" s="37" t="str">
        <f t="shared" si="18"/>
        <v>金</v>
      </c>
      <c r="N40" s="37" t="str">
        <f t="shared" si="18"/>
        <v>土</v>
      </c>
      <c r="O40" s="37" t="str">
        <f t="shared" si="18"/>
        <v>日</v>
      </c>
      <c r="P40" s="37" t="str">
        <f t="shared" si="18"/>
        <v>月</v>
      </c>
      <c r="Q40" s="37" t="str">
        <f t="shared" si="18"/>
        <v>火</v>
      </c>
      <c r="R40" s="37" t="str">
        <f t="shared" si="18"/>
        <v>水</v>
      </c>
      <c r="S40" s="37" t="str">
        <f t="shared" si="18"/>
        <v>木</v>
      </c>
      <c r="T40" s="37" t="str">
        <f t="shared" si="18"/>
        <v>金</v>
      </c>
      <c r="U40" s="37" t="str">
        <f t="shared" si="18"/>
        <v>土</v>
      </c>
      <c r="V40" s="37" t="str">
        <f t="shared" si="18"/>
        <v>日</v>
      </c>
      <c r="W40" s="37" t="str">
        <f t="shared" si="18"/>
        <v>月</v>
      </c>
      <c r="X40" s="37" t="str">
        <f t="shared" si="18"/>
        <v>火</v>
      </c>
      <c r="Y40" s="37" t="str">
        <f t="shared" si="18"/>
        <v>水</v>
      </c>
      <c r="Z40" s="37" t="str">
        <f t="shared" si="18"/>
        <v>木</v>
      </c>
      <c r="AA40" s="37" t="str">
        <f t="shared" si="18"/>
        <v>金</v>
      </c>
      <c r="AB40" s="37" t="str">
        <f t="shared" si="18"/>
        <v>土</v>
      </c>
      <c r="AC40" s="37" t="str">
        <f t="shared" si="18"/>
        <v>日</v>
      </c>
      <c r="AD40" s="37" t="str">
        <f t="shared" si="18"/>
        <v>月</v>
      </c>
      <c r="AE40" s="37" t="str">
        <f t="shared" si="18"/>
        <v>火</v>
      </c>
      <c r="AF40" s="37" t="str">
        <f t="shared" si="18"/>
        <v>水</v>
      </c>
      <c r="AG40" s="37" t="str">
        <f t="shared" si="18"/>
        <v/>
      </c>
      <c r="AH40" s="115">
        <f>COUNTIF(C43:AG43,"－")+COUNTIF(C43:AG43,"対象外")</f>
        <v>0</v>
      </c>
      <c r="AI40" s="118" t="s">
        <v>36</v>
      </c>
      <c r="AJ40" s="121" t="s">
        <v>37</v>
      </c>
      <c r="AK40" s="109" t="s">
        <v>36</v>
      </c>
      <c r="AL40" s="111" t="s">
        <v>38</v>
      </c>
      <c r="AM40" s="124">
        <f t="shared" ref="AM40" si="19">COUNT(C39:AG39)</f>
        <v>30</v>
      </c>
      <c r="AN40" s="106">
        <f t="shared" ref="AN40" si="20">AM40-AH40</f>
        <v>30</v>
      </c>
      <c r="AO40" s="106">
        <f>SUM(AN$6:AN44)</f>
        <v>116</v>
      </c>
      <c r="AP40" s="106">
        <f>COUNTIF(C43:AG43,"○")</f>
        <v>10</v>
      </c>
      <c r="AQ40" s="106">
        <f>SUM(AP$6:AP44)</f>
        <v>35</v>
      </c>
      <c r="AR40" s="106">
        <f>COUNTIF(C44:AG44,"○")</f>
        <v>10</v>
      </c>
      <c r="AS40" s="106">
        <f>SUM(AR$6:AR44)</f>
        <v>35</v>
      </c>
      <c r="AT40" s="32"/>
    </row>
    <row r="41" spans="2:46" ht="35.25" customHeight="1">
      <c r="B41" s="113" t="s">
        <v>4</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116"/>
      <c r="AI41" s="119"/>
      <c r="AJ41" s="122"/>
      <c r="AK41" s="109"/>
      <c r="AL41" s="111"/>
      <c r="AM41" s="125"/>
      <c r="AN41" s="107"/>
      <c r="AO41" s="107"/>
      <c r="AP41" s="107"/>
      <c r="AQ41" s="107"/>
      <c r="AR41" s="107"/>
      <c r="AS41" s="107"/>
      <c r="AT41" s="32"/>
    </row>
    <row r="42" spans="2:46" s="39" customFormat="1" ht="50.25" customHeight="1">
      <c r="B42" s="114"/>
      <c r="C42" s="76" t="str">
        <f t="shared" ref="C42:AG42" si="21">IFERROR(VLOOKUP(C39,祝日,3,FALSE),"")</f>
        <v/>
      </c>
      <c r="D42" s="76" t="str">
        <f t="shared" si="21"/>
        <v/>
      </c>
      <c r="E42" s="76" t="str">
        <f t="shared" si="21"/>
        <v>文化の日</v>
      </c>
      <c r="F42" s="77" t="str">
        <f t="shared" si="21"/>
        <v/>
      </c>
      <c r="G42" s="76" t="str">
        <f t="shared" si="21"/>
        <v/>
      </c>
      <c r="H42" s="76" t="str">
        <f t="shared" si="21"/>
        <v/>
      </c>
      <c r="I42" s="76" t="str">
        <f t="shared" si="21"/>
        <v/>
      </c>
      <c r="J42" s="76" t="str">
        <f t="shared" si="21"/>
        <v/>
      </c>
      <c r="K42" s="76" t="str">
        <f t="shared" si="21"/>
        <v/>
      </c>
      <c r="L42" s="76" t="str">
        <f t="shared" si="21"/>
        <v/>
      </c>
      <c r="M42" s="76" t="str">
        <f t="shared" si="21"/>
        <v/>
      </c>
      <c r="N42" s="76" t="str">
        <f t="shared" si="21"/>
        <v/>
      </c>
      <c r="O42" s="76" t="str">
        <f t="shared" si="21"/>
        <v/>
      </c>
      <c r="P42" s="76" t="str">
        <f t="shared" si="21"/>
        <v/>
      </c>
      <c r="Q42" s="76" t="str">
        <f t="shared" si="21"/>
        <v/>
      </c>
      <c r="R42" s="78" t="str">
        <f t="shared" si="21"/>
        <v/>
      </c>
      <c r="S42" s="76" t="str">
        <f t="shared" si="21"/>
        <v/>
      </c>
      <c r="T42" s="76" t="str">
        <f t="shared" si="21"/>
        <v/>
      </c>
      <c r="U42" s="76" t="str">
        <f t="shared" si="21"/>
        <v/>
      </c>
      <c r="V42" s="76" t="str">
        <f t="shared" si="21"/>
        <v/>
      </c>
      <c r="W42" s="76" t="str">
        <f t="shared" si="21"/>
        <v/>
      </c>
      <c r="X42" s="76" t="str">
        <f t="shared" si="21"/>
        <v/>
      </c>
      <c r="Y42" s="76" t="str">
        <f>IFERROR(VLOOKUP(Y39,祝日,3,FALSE),"")</f>
        <v>勤労感謝の日</v>
      </c>
      <c r="Z42" s="76" t="str">
        <f t="shared" si="21"/>
        <v/>
      </c>
      <c r="AA42" s="76" t="str">
        <f t="shared" si="21"/>
        <v/>
      </c>
      <c r="AB42" s="76" t="str">
        <f t="shared" si="21"/>
        <v/>
      </c>
      <c r="AC42" s="76" t="str">
        <f t="shared" si="21"/>
        <v/>
      </c>
      <c r="AD42" s="76" t="str">
        <f t="shared" si="21"/>
        <v/>
      </c>
      <c r="AE42" s="76" t="str">
        <f t="shared" si="21"/>
        <v/>
      </c>
      <c r="AF42" s="76" t="str">
        <f t="shared" si="21"/>
        <v/>
      </c>
      <c r="AG42" s="76" t="str">
        <f t="shared" si="21"/>
        <v/>
      </c>
      <c r="AH42" s="116"/>
      <c r="AI42" s="120"/>
      <c r="AJ42" s="123"/>
      <c r="AK42" s="110"/>
      <c r="AL42" s="112"/>
      <c r="AM42" s="125"/>
      <c r="AN42" s="107"/>
      <c r="AO42" s="107"/>
      <c r="AP42" s="107"/>
      <c r="AQ42" s="107"/>
      <c r="AR42" s="107"/>
      <c r="AS42" s="107"/>
    </row>
    <row r="43" spans="2:46" s="42" customFormat="1">
      <c r="B43" s="35" t="s">
        <v>2</v>
      </c>
      <c r="C43" s="73" t="s">
        <v>39</v>
      </c>
      <c r="D43" s="73"/>
      <c r="E43" s="73" t="s">
        <v>39</v>
      </c>
      <c r="F43" s="73"/>
      <c r="G43" s="73"/>
      <c r="H43" s="73"/>
      <c r="I43" s="73" t="s">
        <v>39</v>
      </c>
      <c r="J43" s="73" t="s">
        <v>39</v>
      </c>
      <c r="K43" s="73"/>
      <c r="L43" s="73"/>
      <c r="M43" s="73"/>
      <c r="N43" s="73"/>
      <c r="O43" s="73"/>
      <c r="P43" s="73" t="s">
        <v>39</v>
      </c>
      <c r="Q43" s="73" t="s">
        <v>39</v>
      </c>
      <c r="R43" s="73"/>
      <c r="S43" s="73"/>
      <c r="T43" s="73"/>
      <c r="U43" s="73"/>
      <c r="V43" s="73"/>
      <c r="W43" s="73" t="s">
        <v>39</v>
      </c>
      <c r="X43" s="73" t="s">
        <v>39</v>
      </c>
      <c r="Y43" s="73"/>
      <c r="Z43" s="73"/>
      <c r="AA43" s="73"/>
      <c r="AB43" s="73"/>
      <c r="AC43" s="73"/>
      <c r="AD43" s="73" t="s">
        <v>39</v>
      </c>
      <c r="AE43" s="73" t="s">
        <v>39</v>
      </c>
      <c r="AF43" s="73"/>
      <c r="AG43" s="73"/>
      <c r="AH43" s="116"/>
      <c r="AI43" s="40">
        <f>AP40</f>
        <v>10</v>
      </c>
      <c r="AJ43" s="57">
        <f>IF(AN40=0,"－",AI43/AN40)</f>
        <v>0.33333333333333331</v>
      </c>
      <c r="AK43" s="41">
        <f>AQ40</f>
        <v>35</v>
      </c>
      <c r="AL43" s="58">
        <f>IF(AO40=0,"－",AK43/AO40)</f>
        <v>0.30172413793103448</v>
      </c>
      <c r="AM43" s="125"/>
      <c r="AN43" s="107"/>
      <c r="AO43" s="107"/>
      <c r="AP43" s="107"/>
      <c r="AQ43" s="107"/>
      <c r="AR43" s="107"/>
      <c r="AS43" s="107"/>
    </row>
    <row r="44" spans="2:46" s="42" customFormat="1" ht="14.25" thickBot="1">
      <c r="B44" s="43" t="s">
        <v>15</v>
      </c>
      <c r="C44" s="74" t="s">
        <v>39</v>
      </c>
      <c r="D44" s="74"/>
      <c r="E44" s="74" t="s">
        <v>39</v>
      </c>
      <c r="F44" s="74"/>
      <c r="G44" s="74"/>
      <c r="H44" s="74"/>
      <c r="I44" s="74" t="s">
        <v>39</v>
      </c>
      <c r="J44" s="74" t="s">
        <v>39</v>
      </c>
      <c r="K44" s="74"/>
      <c r="L44" s="74"/>
      <c r="M44" s="74"/>
      <c r="N44" s="74"/>
      <c r="O44" s="74"/>
      <c r="P44" s="74" t="s">
        <v>39</v>
      </c>
      <c r="Q44" s="74" t="s">
        <v>39</v>
      </c>
      <c r="R44" s="74"/>
      <c r="S44" s="74"/>
      <c r="T44" s="74"/>
      <c r="U44" s="74"/>
      <c r="V44" s="74"/>
      <c r="W44" s="74" t="s">
        <v>39</v>
      </c>
      <c r="X44" s="74" t="s">
        <v>39</v>
      </c>
      <c r="Y44" s="74"/>
      <c r="Z44" s="74"/>
      <c r="AA44" s="74"/>
      <c r="AB44" s="74"/>
      <c r="AC44" s="74"/>
      <c r="AD44" s="74" t="s">
        <v>39</v>
      </c>
      <c r="AE44" s="74" t="s">
        <v>39</v>
      </c>
      <c r="AF44" s="74"/>
      <c r="AG44" s="74"/>
      <c r="AH44" s="117"/>
      <c r="AI44" s="44">
        <f>AR40</f>
        <v>10</v>
      </c>
      <c r="AJ44" s="59">
        <f>IF(AN40=0,"－",AI44/AN40)</f>
        <v>0.33333333333333331</v>
      </c>
      <c r="AK44" s="45">
        <f>AS40</f>
        <v>35</v>
      </c>
      <c r="AL44" s="60">
        <f>IF(AO40=0,"－",AK44/AO40)</f>
        <v>0.30172413793103448</v>
      </c>
      <c r="AM44" s="126"/>
      <c r="AN44" s="108"/>
      <c r="AO44" s="108"/>
      <c r="AP44" s="108"/>
      <c r="AQ44" s="108"/>
      <c r="AR44" s="108"/>
      <c r="AS44" s="108"/>
    </row>
    <row r="45" spans="2:46" ht="14.25" thickBot="1">
      <c r="AS45" s="33"/>
      <c r="AT45" s="32"/>
    </row>
    <row r="46" spans="2:46" ht="13.5" customHeight="1">
      <c r="B46" s="34" t="s">
        <v>0</v>
      </c>
      <c r="C46" s="127">
        <f>DATE(YEAR(C38),MONTH(C38)+1,DAY(C38))</f>
        <v>44896</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9" t="s">
        <v>28</v>
      </c>
      <c r="AI46" s="131" t="s">
        <v>14</v>
      </c>
      <c r="AJ46" s="132"/>
      <c r="AK46" s="135" t="s">
        <v>13</v>
      </c>
      <c r="AL46" s="136"/>
      <c r="AM46" s="124" t="s">
        <v>29</v>
      </c>
      <c r="AN46" s="106" t="s">
        <v>30</v>
      </c>
      <c r="AO46" s="106" t="s">
        <v>31</v>
      </c>
      <c r="AP46" s="106" t="s">
        <v>32</v>
      </c>
      <c r="AQ46" s="106" t="s">
        <v>33</v>
      </c>
      <c r="AR46" s="106" t="s">
        <v>34</v>
      </c>
      <c r="AS46" s="106" t="s">
        <v>35</v>
      </c>
      <c r="AT46" s="32"/>
    </row>
    <row r="47" spans="2:46">
      <c r="B47" s="35" t="s">
        <v>1</v>
      </c>
      <c r="C47" s="36">
        <f>DATE(YEAR(C46),MONTH(C46),DAY(C46))</f>
        <v>44896</v>
      </c>
      <c r="D47" s="36">
        <f>IF(MONTH(DATE(YEAR(C47),MONTH(C47),DAY(C47)+1))=MONTH($C46),DATE(YEAR(C47),MONTH(C47),DAY(C47)+1),"")</f>
        <v>44897</v>
      </c>
      <c r="E47" s="36">
        <f t="shared" ref="E47:AG47" si="22">IF(MONTH(DATE(YEAR(D47),MONTH(D47),DAY(D47)+1))=MONTH($C46),DATE(YEAR(D47),MONTH(D47),DAY(D47)+1),"")</f>
        <v>44898</v>
      </c>
      <c r="F47" s="46">
        <f t="shared" si="22"/>
        <v>44899</v>
      </c>
      <c r="G47" s="36">
        <f t="shared" si="22"/>
        <v>44900</v>
      </c>
      <c r="H47" s="36">
        <f t="shared" si="22"/>
        <v>44901</v>
      </c>
      <c r="I47" s="36">
        <f t="shared" si="22"/>
        <v>44902</v>
      </c>
      <c r="J47" s="36">
        <f t="shared" si="22"/>
        <v>44903</v>
      </c>
      <c r="K47" s="36">
        <f t="shared" si="22"/>
        <v>44904</v>
      </c>
      <c r="L47" s="36">
        <f t="shared" si="22"/>
        <v>44905</v>
      </c>
      <c r="M47" s="36">
        <f t="shared" si="22"/>
        <v>44906</v>
      </c>
      <c r="N47" s="36">
        <f t="shared" si="22"/>
        <v>44907</v>
      </c>
      <c r="O47" s="36">
        <f t="shared" si="22"/>
        <v>44908</v>
      </c>
      <c r="P47" s="36">
        <f t="shared" si="22"/>
        <v>44909</v>
      </c>
      <c r="Q47" s="36">
        <f t="shared" si="22"/>
        <v>44910</v>
      </c>
      <c r="R47" s="36">
        <f t="shared" si="22"/>
        <v>44911</v>
      </c>
      <c r="S47" s="36">
        <f t="shared" si="22"/>
        <v>44912</v>
      </c>
      <c r="T47" s="36">
        <f t="shared" si="22"/>
        <v>44913</v>
      </c>
      <c r="U47" s="36">
        <f t="shared" si="22"/>
        <v>44914</v>
      </c>
      <c r="V47" s="36">
        <f t="shared" si="22"/>
        <v>44915</v>
      </c>
      <c r="W47" s="36">
        <f t="shared" si="22"/>
        <v>44916</v>
      </c>
      <c r="X47" s="36">
        <f t="shared" si="22"/>
        <v>44917</v>
      </c>
      <c r="Y47" s="36">
        <f t="shared" si="22"/>
        <v>44918</v>
      </c>
      <c r="Z47" s="36">
        <f t="shared" si="22"/>
        <v>44919</v>
      </c>
      <c r="AA47" s="36">
        <f t="shared" si="22"/>
        <v>44920</v>
      </c>
      <c r="AB47" s="36">
        <f t="shared" si="22"/>
        <v>44921</v>
      </c>
      <c r="AC47" s="36">
        <f t="shared" si="22"/>
        <v>44922</v>
      </c>
      <c r="AD47" s="36">
        <f t="shared" si="22"/>
        <v>44923</v>
      </c>
      <c r="AE47" s="36">
        <f t="shared" si="22"/>
        <v>44924</v>
      </c>
      <c r="AF47" s="36">
        <f t="shared" si="22"/>
        <v>44925</v>
      </c>
      <c r="AG47" s="36">
        <f t="shared" si="22"/>
        <v>44926</v>
      </c>
      <c r="AH47" s="130"/>
      <c r="AI47" s="133"/>
      <c r="AJ47" s="134"/>
      <c r="AK47" s="137"/>
      <c r="AL47" s="138"/>
      <c r="AM47" s="126"/>
      <c r="AN47" s="108"/>
      <c r="AO47" s="108"/>
      <c r="AP47" s="108"/>
      <c r="AQ47" s="108"/>
      <c r="AR47" s="108"/>
      <c r="AS47" s="108"/>
      <c r="AT47" s="32"/>
    </row>
    <row r="48" spans="2:46">
      <c r="B48" s="35" t="s">
        <v>3</v>
      </c>
      <c r="C48" s="37" t="str">
        <f t="shared" ref="C48:AG48" si="23">TEXT(C47,"aaa")</f>
        <v>木</v>
      </c>
      <c r="D48" s="37" t="str">
        <f t="shared" si="23"/>
        <v>金</v>
      </c>
      <c r="E48" s="37" t="str">
        <f t="shared" si="23"/>
        <v>土</v>
      </c>
      <c r="F48" s="47" t="str">
        <f t="shared" si="23"/>
        <v>日</v>
      </c>
      <c r="G48" s="37" t="str">
        <f t="shared" si="23"/>
        <v>月</v>
      </c>
      <c r="H48" s="37" t="str">
        <f t="shared" si="23"/>
        <v>火</v>
      </c>
      <c r="I48" s="37" t="str">
        <f t="shared" si="23"/>
        <v>水</v>
      </c>
      <c r="J48" s="37" t="str">
        <f t="shared" si="23"/>
        <v>木</v>
      </c>
      <c r="K48" s="37" t="str">
        <f t="shared" si="23"/>
        <v>金</v>
      </c>
      <c r="L48" s="37" t="str">
        <f t="shared" si="23"/>
        <v>土</v>
      </c>
      <c r="M48" s="37" t="str">
        <f t="shared" si="23"/>
        <v>日</v>
      </c>
      <c r="N48" s="37" t="str">
        <f t="shared" si="23"/>
        <v>月</v>
      </c>
      <c r="O48" s="37" t="str">
        <f t="shared" si="23"/>
        <v>火</v>
      </c>
      <c r="P48" s="37" t="str">
        <f t="shared" si="23"/>
        <v>水</v>
      </c>
      <c r="Q48" s="37" t="str">
        <f t="shared" si="23"/>
        <v>木</v>
      </c>
      <c r="R48" s="37" t="str">
        <f t="shared" si="23"/>
        <v>金</v>
      </c>
      <c r="S48" s="37" t="str">
        <f t="shared" si="23"/>
        <v>土</v>
      </c>
      <c r="T48" s="37" t="str">
        <f t="shared" si="23"/>
        <v>日</v>
      </c>
      <c r="U48" s="37" t="str">
        <f t="shared" si="23"/>
        <v>月</v>
      </c>
      <c r="V48" s="37" t="str">
        <f t="shared" si="23"/>
        <v>火</v>
      </c>
      <c r="W48" s="37" t="str">
        <f t="shared" si="23"/>
        <v>水</v>
      </c>
      <c r="X48" s="37" t="str">
        <f t="shared" si="23"/>
        <v>木</v>
      </c>
      <c r="Y48" s="37" t="str">
        <f t="shared" si="23"/>
        <v>金</v>
      </c>
      <c r="Z48" s="37" t="str">
        <f t="shared" si="23"/>
        <v>土</v>
      </c>
      <c r="AA48" s="37" t="str">
        <f t="shared" si="23"/>
        <v>日</v>
      </c>
      <c r="AB48" s="37" t="str">
        <f t="shared" si="23"/>
        <v>月</v>
      </c>
      <c r="AC48" s="37" t="str">
        <f t="shared" si="23"/>
        <v>火</v>
      </c>
      <c r="AD48" s="37" t="str">
        <f t="shared" si="23"/>
        <v>水</v>
      </c>
      <c r="AE48" s="37" t="str">
        <f t="shared" si="23"/>
        <v>木</v>
      </c>
      <c r="AF48" s="37" t="str">
        <f t="shared" si="23"/>
        <v>金</v>
      </c>
      <c r="AG48" s="37" t="str">
        <f t="shared" si="23"/>
        <v>土</v>
      </c>
      <c r="AH48" s="115">
        <f>COUNTIF(C51:AG51,"－")+COUNTIF(C51:AG51,"対象外")</f>
        <v>3</v>
      </c>
      <c r="AI48" s="118" t="s">
        <v>36</v>
      </c>
      <c r="AJ48" s="121" t="s">
        <v>37</v>
      </c>
      <c r="AK48" s="109" t="s">
        <v>36</v>
      </c>
      <c r="AL48" s="111" t="s">
        <v>38</v>
      </c>
      <c r="AM48" s="124">
        <f t="shared" ref="AM48" si="24">COUNT(C47:AG47)</f>
        <v>31</v>
      </c>
      <c r="AN48" s="106">
        <f t="shared" ref="AN48" si="25">AM48-AH48</f>
        <v>28</v>
      </c>
      <c r="AO48" s="106">
        <f>SUM(AN$6:AN52)</f>
        <v>144</v>
      </c>
      <c r="AP48" s="106">
        <f>COUNTIF(C51:AG51,"○")</f>
        <v>8</v>
      </c>
      <c r="AQ48" s="106">
        <f>SUM(AP$6:AP52)</f>
        <v>43</v>
      </c>
      <c r="AR48" s="106">
        <f>COUNTIF(C52:AG52,"○")</f>
        <v>8</v>
      </c>
      <c r="AS48" s="106">
        <f>SUM(AR$6:AR52)</f>
        <v>43</v>
      </c>
      <c r="AT48" s="32"/>
    </row>
    <row r="49" spans="2:46" ht="35.25" customHeight="1">
      <c r="B49" s="113" t="s">
        <v>4</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t="s">
        <v>96</v>
      </c>
      <c r="AF49" s="86" t="s">
        <v>96</v>
      </c>
      <c r="AG49" s="86" t="s">
        <v>96</v>
      </c>
      <c r="AH49" s="116"/>
      <c r="AI49" s="119"/>
      <c r="AJ49" s="122"/>
      <c r="AK49" s="109"/>
      <c r="AL49" s="111"/>
      <c r="AM49" s="125"/>
      <c r="AN49" s="107"/>
      <c r="AO49" s="107"/>
      <c r="AP49" s="107"/>
      <c r="AQ49" s="107"/>
      <c r="AR49" s="107"/>
      <c r="AS49" s="107"/>
      <c r="AT49" s="32"/>
    </row>
    <row r="50" spans="2:46" s="39" customFormat="1" ht="50.25" customHeight="1">
      <c r="B50" s="114"/>
      <c r="C50" s="76" t="str">
        <f t="shared" ref="C50:AG50" si="26">IFERROR(VLOOKUP(C47,祝日,3,FALSE),"")</f>
        <v/>
      </c>
      <c r="D50" s="76" t="str">
        <f t="shared" si="26"/>
        <v/>
      </c>
      <c r="E50" s="76" t="str">
        <f t="shared" si="26"/>
        <v/>
      </c>
      <c r="F50" s="77" t="str">
        <f t="shared" si="26"/>
        <v/>
      </c>
      <c r="G50" s="76" t="str">
        <f t="shared" si="26"/>
        <v/>
      </c>
      <c r="H50" s="76" t="str">
        <f t="shared" si="26"/>
        <v/>
      </c>
      <c r="I50" s="76" t="str">
        <f t="shared" si="26"/>
        <v/>
      </c>
      <c r="J50" s="76" t="str">
        <f t="shared" si="26"/>
        <v/>
      </c>
      <c r="K50" s="76" t="str">
        <f t="shared" si="26"/>
        <v/>
      </c>
      <c r="L50" s="76" t="str">
        <f t="shared" si="26"/>
        <v/>
      </c>
      <c r="M50" s="76" t="str">
        <f t="shared" si="26"/>
        <v/>
      </c>
      <c r="N50" s="76" t="str">
        <f t="shared" si="26"/>
        <v/>
      </c>
      <c r="O50" s="76" t="str">
        <f t="shared" si="26"/>
        <v/>
      </c>
      <c r="P50" s="76" t="str">
        <f t="shared" si="26"/>
        <v/>
      </c>
      <c r="Q50" s="76" t="str">
        <f t="shared" si="26"/>
        <v/>
      </c>
      <c r="R50" s="78" t="str">
        <f t="shared" si="26"/>
        <v/>
      </c>
      <c r="S50" s="76" t="str">
        <f t="shared" si="26"/>
        <v/>
      </c>
      <c r="T50" s="76" t="str">
        <f t="shared" si="26"/>
        <v/>
      </c>
      <c r="U50" s="76" t="str">
        <f t="shared" si="26"/>
        <v/>
      </c>
      <c r="V50" s="76" t="str">
        <f t="shared" si="26"/>
        <v/>
      </c>
      <c r="W50" s="76" t="str">
        <f t="shared" si="26"/>
        <v/>
      </c>
      <c r="X50" s="76" t="str">
        <f t="shared" si="26"/>
        <v/>
      </c>
      <c r="Y50" s="76" t="str">
        <f t="shared" si="26"/>
        <v/>
      </c>
      <c r="Z50" s="76" t="str">
        <f t="shared" si="26"/>
        <v/>
      </c>
      <c r="AA50" s="76" t="str">
        <f t="shared" si="26"/>
        <v/>
      </c>
      <c r="AB50" s="76" t="str">
        <f t="shared" si="26"/>
        <v/>
      </c>
      <c r="AC50" s="76" t="str">
        <f t="shared" si="26"/>
        <v/>
      </c>
      <c r="AD50" s="76" t="str">
        <f t="shared" si="26"/>
        <v/>
      </c>
      <c r="AE50" s="76" t="str">
        <f t="shared" si="26"/>
        <v/>
      </c>
      <c r="AF50" s="76" t="str">
        <f t="shared" si="26"/>
        <v/>
      </c>
      <c r="AG50" s="76" t="str">
        <f t="shared" si="26"/>
        <v/>
      </c>
      <c r="AH50" s="116"/>
      <c r="AI50" s="120"/>
      <c r="AJ50" s="123"/>
      <c r="AK50" s="110"/>
      <c r="AL50" s="112"/>
      <c r="AM50" s="125"/>
      <c r="AN50" s="107"/>
      <c r="AO50" s="107"/>
      <c r="AP50" s="107"/>
      <c r="AQ50" s="107"/>
      <c r="AR50" s="107"/>
      <c r="AS50" s="107"/>
    </row>
    <row r="51" spans="2:46" s="42" customFormat="1">
      <c r="B51" s="35" t="s">
        <v>2</v>
      </c>
      <c r="C51" s="73"/>
      <c r="D51" s="73"/>
      <c r="E51" s="73"/>
      <c r="F51" s="73"/>
      <c r="G51" s="73" t="s">
        <v>39</v>
      </c>
      <c r="H51" s="73" t="s">
        <v>39</v>
      </c>
      <c r="I51" s="73"/>
      <c r="J51" s="73"/>
      <c r="K51" s="73"/>
      <c r="L51" s="73"/>
      <c r="M51" s="73"/>
      <c r="N51" s="73" t="s">
        <v>39</v>
      </c>
      <c r="O51" s="73" t="s">
        <v>39</v>
      </c>
      <c r="P51" s="73"/>
      <c r="Q51" s="73"/>
      <c r="R51" s="73"/>
      <c r="S51" s="73"/>
      <c r="T51" s="73"/>
      <c r="U51" s="73" t="s">
        <v>39</v>
      </c>
      <c r="V51" s="73" t="s">
        <v>39</v>
      </c>
      <c r="W51" s="73"/>
      <c r="X51" s="73"/>
      <c r="Y51" s="73"/>
      <c r="Z51" s="73"/>
      <c r="AA51" s="73"/>
      <c r="AB51" s="73" t="s">
        <v>39</v>
      </c>
      <c r="AC51" s="73" t="s">
        <v>39</v>
      </c>
      <c r="AD51" s="73"/>
      <c r="AE51" s="73" t="s">
        <v>83</v>
      </c>
      <c r="AF51" s="73" t="s">
        <v>83</v>
      </c>
      <c r="AG51" s="73" t="s">
        <v>83</v>
      </c>
      <c r="AH51" s="116"/>
      <c r="AI51" s="40">
        <f>AP48</f>
        <v>8</v>
      </c>
      <c r="AJ51" s="57">
        <f>IF(AN48=0,"－",AI51/AN48)</f>
        <v>0.2857142857142857</v>
      </c>
      <c r="AK51" s="41">
        <f>AQ48</f>
        <v>43</v>
      </c>
      <c r="AL51" s="58">
        <f>IF(AO48=0,"－",AK51/AO48)</f>
        <v>0.2986111111111111</v>
      </c>
      <c r="AM51" s="125"/>
      <c r="AN51" s="107"/>
      <c r="AO51" s="107"/>
      <c r="AP51" s="107"/>
      <c r="AQ51" s="107"/>
      <c r="AR51" s="107"/>
      <c r="AS51" s="107"/>
    </row>
    <row r="52" spans="2:46" s="42" customFormat="1" ht="14.25" thickBot="1">
      <c r="B52" s="43" t="s">
        <v>15</v>
      </c>
      <c r="C52" s="74"/>
      <c r="D52" s="74"/>
      <c r="E52" s="74"/>
      <c r="F52" s="74"/>
      <c r="G52" s="74" t="s">
        <v>39</v>
      </c>
      <c r="H52" s="74" t="s">
        <v>39</v>
      </c>
      <c r="I52" s="74"/>
      <c r="J52" s="74"/>
      <c r="K52" s="74"/>
      <c r="L52" s="74"/>
      <c r="M52" s="74"/>
      <c r="N52" s="74" t="s">
        <v>39</v>
      </c>
      <c r="O52" s="74" t="s">
        <v>39</v>
      </c>
      <c r="P52" s="74"/>
      <c r="Q52" s="74"/>
      <c r="R52" s="74"/>
      <c r="S52" s="74"/>
      <c r="T52" s="74"/>
      <c r="U52" s="74" t="s">
        <v>39</v>
      </c>
      <c r="V52" s="74" t="s">
        <v>39</v>
      </c>
      <c r="W52" s="74"/>
      <c r="X52" s="74"/>
      <c r="Y52" s="74"/>
      <c r="Z52" s="74"/>
      <c r="AA52" s="74"/>
      <c r="AB52" s="74" t="s">
        <v>39</v>
      </c>
      <c r="AC52" s="74" t="s">
        <v>39</v>
      </c>
      <c r="AD52" s="74"/>
      <c r="AE52" s="74"/>
      <c r="AF52" s="74"/>
      <c r="AG52" s="74"/>
      <c r="AH52" s="117"/>
      <c r="AI52" s="44">
        <f>AR48</f>
        <v>8</v>
      </c>
      <c r="AJ52" s="59">
        <f>IF(AN48=0,"－",AI52/AN48)</f>
        <v>0.2857142857142857</v>
      </c>
      <c r="AK52" s="45">
        <f>AS48</f>
        <v>43</v>
      </c>
      <c r="AL52" s="60">
        <f>IF(AO48=0,"－",AK52/AO48)</f>
        <v>0.2986111111111111</v>
      </c>
      <c r="AM52" s="126"/>
      <c r="AN52" s="108"/>
      <c r="AO52" s="108"/>
      <c r="AP52" s="108"/>
      <c r="AQ52" s="108"/>
      <c r="AR52" s="108"/>
      <c r="AS52" s="108"/>
    </row>
    <row r="53" spans="2:46" ht="14.25" thickBot="1">
      <c r="AS53" s="33"/>
      <c r="AT53" s="32"/>
    </row>
    <row r="54" spans="2:46" ht="13.5" customHeight="1">
      <c r="B54" s="34" t="s">
        <v>0</v>
      </c>
      <c r="C54" s="127">
        <f>DATE(YEAR(C46),MONTH(C46)+1,DAY(C46))</f>
        <v>44927</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9" t="s">
        <v>28</v>
      </c>
      <c r="AI54" s="131" t="s">
        <v>14</v>
      </c>
      <c r="AJ54" s="132"/>
      <c r="AK54" s="135" t="s">
        <v>13</v>
      </c>
      <c r="AL54" s="136"/>
      <c r="AM54" s="124" t="s">
        <v>29</v>
      </c>
      <c r="AN54" s="106" t="s">
        <v>30</v>
      </c>
      <c r="AO54" s="106" t="s">
        <v>31</v>
      </c>
      <c r="AP54" s="106" t="s">
        <v>32</v>
      </c>
      <c r="AQ54" s="106" t="s">
        <v>33</v>
      </c>
      <c r="AR54" s="106" t="s">
        <v>34</v>
      </c>
      <c r="AS54" s="106" t="s">
        <v>35</v>
      </c>
      <c r="AT54" s="32"/>
    </row>
    <row r="55" spans="2:46">
      <c r="B55" s="35" t="s">
        <v>1</v>
      </c>
      <c r="C55" s="36">
        <f>DATE(YEAR(C54),MONTH(C54),DAY(C54))</f>
        <v>44927</v>
      </c>
      <c r="D55" s="36">
        <f>IF(MONTH(DATE(YEAR(C55),MONTH(C55),DAY(C55)+1))=MONTH($C54),DATE(YEAR(C55),MONTH(C55),DAY(C55)+1),"")</f>
        <v>44928</v>
      </c>
      <c r="E55" s="36">
        <f t="shared" ref="E55:AG55" si="27">IF(MONTH(DATE(YEAR(D55),MONTH(D55),DAY(D55)+1))=MONTH($C54),DATE(YEAR(D55),MONTH(D55),DAY(D55)+1),"")</f>
        <v>44929</v>
      </c>
      <c r="F55" s="46">
        <f t="shared" si="27"/>
        <v>44930</v>
      </c>
      <c r="G55" s="36">
        <f t="shared" si="27"/>
        <v>44931</v>
      </c>
      <c r="H55" s="36">
        <f t="shared" si="27"/>
        <v>44932</v>
      </c>
      <c r="I55" s="36">
        <f t="shared" si="27"/>
        <v>44933</v>
      </c>
      <c r="J55" s="36">
        <f t="shared" si="27"/>
        <v>44934</v>
      </c>
      <c r="K55" s="36">
        <f t="shared" si="27"/>
        <v>44935</v>
      </c>
      <c r="L55" s="36">
        <f t="shared" si="27"/>
        <v>44936</v>
      </c>
      <c r="M55" s="36">
        <f t="shared" si="27"/>
        <v>44937</v>
      </c>
      <c r="N55" s="36">
        <f t="shared" si="27"/>
        <v>44938</v>
      </c>
      <c r="O55" s="36">
        <f t="shared" si="27"/>
        <v>44939</v>
      </c>
      <c r="P55" s="36">
        <f t="shared" si="27"/>
        <v>44940</v>
      </c>
      <c r="Q55" s="36">
        <f t="shared" si="27"/>
        <v>44941</v>
      </c>
      <c r="R55" s="36">
        <f t="shared" si="27"/>
        <v>44942</v>
      </c>
      <c r="S55" s="36">
        <f t="shared" si="27"/>
        <v>44943</v>
      </c>
      <c r="T55" s="36">
        <f t="shared" si="27"/>
        <v>44944</v>
      </c>
      <c r="U55" s="36">
        <f t="shared" si="27"/>
        <v>44945</v>
      </c>
      <c r="V55" s="36">
        <f t="shared" si="27"/>
        <v>44946</v>
      </c>
      <c r="W55" s="36">
        <f t="shared" si="27"/>
        <v>44947</v>
      </c>
      <c r="X55" s="36">
        <f t="shared" si="27"/>
        <v>44948</v>
      </c>
      <c r="Y55" s="36">
        <f t="shared" si="27"/>
        <v>44949</v>
      </c>
      <c r="Z55" s="36">
        <f t="shared" si="27"/>
        <v>44950</v>
      </c>
      <c r="AA55" s="36">
        <f t="shared" si="27"/>
        <v>44951</v>
      </c>
      <c r="AB55" s="36">
        <f t="shared" si="27"/>
        <v>44952</v>
      </c>
      <c r="AC55" s="36">
        <f t="shared" si="27"/>
        <v>44953</v>
      </c>
      <c r="AD55" s="36">
        <f t="shared" si="27"/>
        <v>44954</v>
      </c>
      <c r="AE55" s="36">
        <f t="shared" si="27"/>
        <v>44955</v>
      </c>
      <c r="AF55" s="36">
        <f t="shared" si="27"/>
        <v>44956</v>
      </c>
      <c r="AG55" s="36">
        <f t="shared" si="27"/>
        <v>44957</v>
      </c>
      <c r="AH55" s="130"/>
      <c r="AI55" s="133"/>
      <c r="AJ55" s="134"/>
      <c r="AK55" s="137"/>
      <c r="AL55" s="138"/>
      <c r="AM55" s="126"/>
      <c r="AN55" s="108"/>
      <c r="AO55" s="108"/>
      <c r="AP55" s="108"/>
      <c r="AQ55" s="108"/>
      <c r="AR55" s="108"/>
      <c r="AS55" s="108"/>
      <c r="AT55" s="32"/>
    </row>
    <row r="56" spans="2:46">
      <c r="B56" s="35" t="s">
        <v>3</v>
      </c>
      <c r="C56" s="37" t="str">
        <f t="shared" ref="C56:AG56" si="28">TEXT(C55,"aaa")</f>
        <v>日</v>
      </c>
      <c r="D56" s="37" t="str">
        <f t="shared" si="28"/>
        <v>月</v>
      </c>
      <c r="E56" s="37" t="str">
        <f t="shared" si="28"/>
        <v>火</v>
      </c>
      <c r="F56" s="47" t="str">
        <f t="shared" si="28"/>
        <v>水</v>
      </c>
      <c r="G56" s="37" t="str">
        <f t="shared" si="28"/>
        <v>木</v>
      </c>
      <c r="H56" s="37" t="str">
        <f t="shared" si="28"/>
        <v>金</v>
      </c>
      <c r="I56" s="37" t="str">
        <f t="shared" si="28"/>
        <v>土</v>
      </c>
      <c r="J56" s="37" t="str">
        <f t="shared" si="28"/>
        <v>日</v>
      </c>
      <c r="K56" s="37" t="str">
        <f t="shared" si="28"/>
        <v>月</v>
      </c>
      <c r="L56" s="37" t="str">
        <f t="shared" si="28"/>
        <v>火</v>
      </c>
      <c r="M56" s="37" t="str">
        <f t="shared" si="28"/>
        <v>水</v>
      </c>
      <c r="N56" s="37" t="str">
        <f t="shared" si="28"/>
        <v>木</v>
      </c>
      <c r="O56" s="37" t="str">
        <f t="shared" si="28"/>
        <v>金</v>
      </c>
      <c r="P56" s="37" t="str">
        <f t="shared" si="28"/>
        <v>土</v>
      </c>
      <c r="Q56" s="37" t="str">
        <f t="shared" si="28"/>
        <v>日</v>
      </c>
      <c r="R56" s="37" t="str">
        <f t="shared" si="28"/>
        <v>月</v>
      </c>
      <c r="S56" s="37" t="str">
        <f t="shared" si="28"/>
        <v>火</v>
      </c>
      <c r="T56" s="37" t="str">
        <f t="shared" si="28"/>
        <v>水</v>
      </c>
      <c r="U56" s="37" t="str">
        <f t="shared" si="28"/>
        <v>木</v>
      </c>
      <c r="V56" s="37" t="str">
        <f t="shared" si="28"/>
        <v>金</v>
      </c>
      <c r="W56" s="37" t="str">
        <f t="shared" si="28"/>
        <v>土</v>
      </c>
      <c r="X56" s="37" t="str">
        <f t="shared" si="28"/>
        <v>日</v>
      </c>
      <c r="Y56" s="37" t="str">
        <f t="shared" si="28"/>
        <v>月</v>
      </c>
      <c r="Z56" s="37" t="str">
        <f t="shared" si="28"/>
        <v>火</v>
      </c>
      <c r="AA56" s="37" t="str">
        <f t="shared" si="28"/>
        <v>水</v>
      </c>
      <c r="AB56" s="37" t="str">
        <f t="shared" si="28"/>
        <v>木</v>
      </c>
      <c r="AC56" s="37" t="str">
        <f t="shared" si="28"/>
        <v>金</v>
      </c>
      <c r="AD56" s="37" t="str">
        <f t="shared" si="28"/>
        <v>土</v>
      </c>
      <c r="AE56" s="37" t="str">
        <f t="shared" si="28"/>
        <v>日</v>
      </c>
      <c r="AF56" s="37" t="str">
        <f t="shared" si="28"/>
        <v>月</v>
      </c>
      <c r="AG56" s="37" t="str">
        <f t="shared" si="28"/>
        <v>火</v>
      </c>
      <c r="AH56" s="115">
        <f>COUNTIF(C59:AG59,"－")+COUNTIF(C59:AG59,"対象外")</f>
        <v>3</v>
      </c>
      <c r="AI56" s="118" t="s">
        <v>36</v>
      </c>
      <c r="AJ56" s="121" t="s">
        <v>37</v>
      </c>
      <c r="AK56" s="109" t="s">
        <v>36</v>
      </c>
      <c r="AL56" s="111" t="s">
        <v>38</v>
      </c>
      <c r="AM56" s="124">
        <f t="shared" ref="AM56" si="29">COUNT(C55:AG55)</f>
        <v>31</v>
      </c>
      <c r="AN56" s="106">
        <f t="shared" ref="AN56" si="30">AM56-AH56</f>
        <v>28</v>
      </c>
      <c r="AO56" s="106">
        <f>SUM(AN$6:AN60)</f>
        <v>172</v>
      </c>
      <c r="AP56" s="106">
        <f>COUNTIF(C59:AG59,"○")</f>
        <v>8</v>
      </c>
      <c r="AQ56" s="106">
        <f>SUM(AP$6:AP60)</f>
        <v>51</v>
      </c>
      <c r="AR56" s="106">
        <f>COUNTIF(C60:AG60,"○")</f>
        <v>8</v>
      </c>
      <c r="AS56" s="106">
        <f>SUM(AR$6:AR60)</f>
        <v>51</v>
      </c>
      <c r="AT56" s="32"/>
    </row>
    <row r="57" spans="2:46" ht="35.25" customHeight="1">
      <c r="B57" s="113" t="s">
        <v>4</v>
      </c>
      <c r="C57" s="86" t="s">
        <v>96</v>
      </c>
      <c r="D57" s="86" t="s">
        <v>96</v>
      </c>
      <c r="E57" s="86" t="s">
        <v>96</v>
      </c>
      <c r="F57" s="86"/>
      <c r="G57" s="86"/>
      <c r="H57" s="86"/>
      <c r="I57" s="86"/>
      <c r="J57" s="86"/>
      <c r="K57" s="86"/>
      <c r="L57" s="86"/>
      <c r="M57" s="86"/>
      <c r="N57" s="86"/>
      <c r="O57" s="86"/>
      <c r="P57" s="86"/>
      <c r="Q57" s="86"/>
      <c r="R57" s="86"/>
      <c r="S57" s="86"/>
      <c r="T57" s="86" t="s">
        <v>94</v>
      </c>
      <c r="U57" s="86"/>
      <c r="V57" s="86"/>
      <c r="W57" s="86"/>
      <c r="X57" s="86"/>
      <c r="Y57" s="86"/>
      <c r="Z57" s="86"/>
      <c r="AA57" s="86"/>
      <c r="AB57" s="86"/>
      <c r="AC57" s="86"/>
      <c r="AD57" s="86"/>
      <c r="AE57" s="86"/>
      <c r="AF57" s="86"/>
      <c r="AG57" s="86"/>
      <c r="AH57" s="116"/>
      <c r="AI57" s="119"/>
      <c r="AJ57" s="122"/>
      <c r="AK57" s="109"/>
      <c r="AL57" s="111"/>
      <c r="AM57" s="125"/>
      <c r="AN57" s="107"/>
      <c r="AO57" s="107"/>
      <c r="AP57" s="107"/>
      <c r="AQ57" s="107"/>
      <c r="AR57" s="107"/>
      <c r="AS57" s="107"/>
      <c r="AT57" s="32"/>
    </row>
    <row r="58" spans="2:46" s="39" customFormat="1" ht="50.25" customHeight="1">
      <c r="B58" s="114"/>
      <c r="C58" s="76" t="str">
        <f t="shared" ref="C58:AG58" si="31">IFERROR(VLOOKUP(C55,祝日,3,FALSE),"")</f>
        <v>元日</v>
      </c>
      <c r="D58" s="76" t="str">
        <f t="shared" si="31"/>
        <v>振替休日</v>
      </c>
      <c r="E58" s="76" t="str">
        <f t="shared" si="31"/>
        <v/>
      </c>
      <c r="F58" s="77" t="str">
        <f t="shared" si="31"/>
        <v/>
      </c>
      <c r="G58" s="76" t="str">
        <f t="shared" si="31"/>
        <v/>
      </c>
      <c r="H58" s="76" t="str">
        <f t="shared" si="31"/>
        <v/>
      </c>
      <c r="I58" s="76" t="str">
        <f t="shared" si="31"/>
        <v/>
      </c>
      <c r="J58" s="76" t="str">
        <f t="shared" si="31"/>
        <v/>
      </c>
      <c r="K58" s="76" t="str">
        <f>IFERROR(VLOOKUP(K55,祝日,3,FALSE),"")</f>
        <v>成人の日</v>
      </c>
      <c r="L58" s="76" t="str">
        <f t="shared" si="31"/>
        <v/>
      </c>
      <c r="M58" s="76" t="str">
        <f t="shared" si="31"/>
        <v/>
      </c>
      <c r="N58" s="76" t="str">
        <f t="shared" si="31"/>
        <v/>
      </c>
      <c r="O58" s="76" t="str">
        <f t="shared" si="31"/>
        <v/>
      </c>
      <c r="P58" s="76" t="str">
        <f t="shared" si="31"/>
        <v/>
      </c>
      <c r="Q58" s="76" t="str">
        <f t="shared" si="31"/>
        <v/>
      </c>
      <c r="R58" s="78" t="str">
        <f t="shared" si="31"/>
        <v/>
      </c>
      <c r="S58" s="76" t="str">
        <f t="shared" si="31"/>
        <v/>
      </c>
      <c r="T58" s="76" t="str">
        <f t="shared" si="31"/>
        <v/>
      </c>
      <c r="U58" s="76" t="str">
        <f t="shared" si="31"/>
        <v/>
      </c>
      <c r="V58" s="76" t="str">
        <f t="shared" si="31"/>
        <v/>
      </c>
      <c r="W58" s="76" t="str">
        <f t="shared" si="31"/>
        <v/>
      </c>
      <c r="X58" s="76" t="str">
        <f t="shared" si="31"/>
        <v/>
      </c>
      <c r="Y58" s="76" t="str">
        <f t="shared" si="31"/>
        <v/>
      </c>
      <c r="Z58" s="76" t="str">
        <f t="shared" si="31"/>
        <v/>
      </c>
      <c r="AA58" s="76" t="str">
        <f t="shared" si="31"/>
        <v/>
      </c>
      <c r="AB58" s="76" t="str">
        <f t="shared" si="31"/>
        <v/>
      </c>
      <c r="AC58" s="76" t="str">
        <f t="shared" si="31"/>
        <v/>
      </c>
      <c r="AD58" s="76" t="str">
        <f t="shared" si="31"/>
        <v/>
      </c>
      <c r="AE58" s="76" t="str">
        <f t="shared" si="31"/>
        <v/>
      </c>
      <c r="AF58" s="76" t="str">
        <f t="shared" si="31"/>
        <v/>
      </c>
      <c r="AG58" s="76" t="str">
        <f t="shared" si="31"/>
        <v/>
      </c>
      <c r="AH58" s="116"/>
      <c r="AI58" s="120"/>
      <c r="AJ58" s="123"/>
      <c r="AK58" s="110"/>
      <c r="AL58" s="112"/>
      <c r="AM58" s="125"/>
      <c r="AN58" s="107"/>
      <c r="AO58" s="107"/>
      <c r="AP58" s="107"/>
      <c r="AQ58" s="107"/>
      <c r="AR58" s="107"/>
      <c r="AS58" s="107"/>
    </row>
    <row r="59" spans="2:46" s="42" customFormat="1">
      <c r="B59" s="35" t="s">
        <v>2</v>
      </c>
      <c r="C59" s="73" t="s">
        <v>83</v>
      </c>
      <c r="D59" s="73" t="s">
        <v>83</v>
      </c>
      <c r="E59" s="73" t="s">
        <v>83</v>
      </c>
      <c r="F59" s="73"/>
      <c r="G59" s="73"/>
      <c r="H59" s="73"/>
      <c r="I59" s="73"/>
      <c r="J59" s="73"/>
      <c r="K59" s="73" t="s">
        <v>39</v>
      </c>
      <c r="L59" s="73" t="s">
        <v>39</v>
      </c>
      <c r="M59" s="73"/>
      <c r="N59" s="73"/>
      <c r="O59" s="73"/>
      <c r="P59" s="73"/>
      <c r="Q59" s="73"/>
      <c r="R59" s="73" t="s">
        <v>39</v>
      </c>
      <c r="S59" s="73" t="s">
        <v>39</v>
      </c>
      <c r="T59" s="73"/>
      <c r="U59" s="73"/>
      <c r="V59" s="73"/>
      <c r="W59" s="73"/>
      <c r="X59" s="73"/>
      <c r="Y59" s="73" t="s">
        <v>39</v>
      </c>
      <c r="Z59" s="73" t="s">
        <v>39</v>
      </c>
      <c r="AA59" s="73"/>
      <c r="AB59" s="73"/>
      <c r="AC59" s="73"/>
      <c r="AD59" s="73"/>
      <c r="AE59" s="73"/>
      <c r="AF59" s="73" t="s">
        <v>39</v>
      </c>
      <c r="AG59" s="73" t="s">
        <v>39</v>
      </c>
      <c r="AH59" s="116"/>
      <c r="AI59" s="40">
        <f>AP56</f>
        <v>8</v>
      </c>
      <c r="AJ59" s="57">
        <f>IF(AN56=0,"－",AI59/AN56)</f>
        <v>0.2857142857142857</v>
      </c>
      <c r="AK59" s="41">
        <f>AQ56</f>
        <v>51</v>
      </c>
      <c r="AL59" s="58">
        <f>IF(AO56=0,"－",AK59/AO56)</f>
        <v>0.29651162790697677</v>
      </c>
      <c r="AM59" s="125"/>
      <c r="AN59" s="107"/>
      <c r="AO59" s="107"/>
      <c r="AP59" s="107"/>
      <c r="AQ59" s="107"/>
      <c r="AR59" s="107"/>
      <c r="AS59" s="107"/>
    </row>
    <row r="60" spans="2:46" s="42" customFormat="1" ht="14.25" thickBot="1">
      <c r="B60" s="43" t="s">
        <v>15</v>
      </c>
      <c r="C60" s="74"/>
      <c r="D60" s="74"/>
      <c r="E60" s="74"/>
      <c r="F60" s="74"/>
      <c r="G60" s="74"/>
      <c r="H60" s="74"/>
      <c r="I60" s="74"/>
      <c r="J60" s="74"/>
      <c r="K60" s="74" t="s">
        <v>39</v>
      </c>
      <c r="L60" s="74" t="s">
        <v>39</v>
      </c>
      <c r="M60" s="74"/>
      <c r="N60" s="74"/>
      <c r="O60" s="74"/>
      <c r="P60" s="74"/>
      <c r="Q60" s="74"/>
      <c r="R60" s="74"/>
      <c r="S60" s="74" t="s">
        <v>39</v>
      </c>
      <c r="T60" s="74" t="s">
        <v>39</v>
      </c>
      <c r="U60" s="74"/>
      <c r="V60" s="74"/>
      <c r="W60" s="74"/>
      <c r="X60" s="74"/>
      <c r="Y60" s="74" t="s">
        <v>39</v>
      </c>
      <c r="Z60" s="74" t="s">
        <v>39</v>
      </c>
      <c r="AA60" s="74"/>
      <c r="AB60" s="74"/>
      <c r="AC60" s="74"/>
      <c r="AD60" s="74"/>
      <c r="AE60" s="74"/>
      <c r="AF60" s="74" t="s">
        <v>39</v>
      </c>
      <c r="AG60" s="74" t="s">
        <v>39</v>
      </c>
      <c r="AH60" s="117"/>
      <c r="AI60" s="44">
        <f>AR56</f>
        <v>8</v>
      </c>
      <c r="AJ60" s="59">
        <f>IF(AN56=0,"－",AI60/AN56)</f>
        <v>0.2857142857142857</v>
      </c>
      <c r="AK60" s="45">
        <f>AS56</f>
        <v>51</v>
      </c>
      <c r="AL60" s="60">
        <f>IF(AO56=0,"－",AK60/AO56)</f>
        <v>0.29651162790697677</v>
      </c>
      <c r="AM60" s="126"/>
      <c r="AN60" s="108"/>
      <c r="AO60" s="108"/>
      <c r="AP60" s="108"/>
      <c r="AQ60" s="108"/>
      <c r="AR60" s="108"/>
      <c r="AS60" s="108"/>
    </row>
    <row r="61" spans="2:46" ht="14.25" thickBot="1">
      <c r="AS61" s="33"/>
      <c r="AT61" s="32"/>
    </row>
    <row r="62" spans="2:46" ht="13.5" customHeight="1">
      <c r="B62" s="34" t="s">
        <v>0</v>
      </c>
      <c r="C62" s="127">
        <f>DATE(YEAR(C54),MONTH(C54)+1,DAY(C54))</f>
        <v>44958</v>
      </c>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t="s">
        <v>28</v>
      </c>
      <c r="AI62" s="131" t="s">
        <v>14</v>
      </c>
      <c r="AJ62" s="132"/>
      <c r="AK62" s="135" t="s">
        <v>13</v>
      </c>
      <c r="AL62" s="136"/>
      <c r="AM62" s="124" t="s">
        <v>29</v>
      </c>
      <c r="AN62" s="106" t="s">
        <v>30</v>
      </c>
      <c r="AO62" s="106" t="s">
        <v>31</v>
      </c>
      <c r="AP62" s="106" t="s">
        <v>32</v>
      </c>
      <c r="AQ62" s="106" t="s">
        <v>33</v>
      </c>
      <c r="AR62" s="106" t="s">
        <v>34</v>
      </c>
      <c r="AS62" s="106" t="s">
        <v>35</v>
      </c>
      <c r="AT62" s="32"/>
    </row>
    <row r="63" spans="2:46">
      <c r="B63" s="35" t="s">
        <v>1</v>
      </c>
      <c r="C63" s="36">
        <f>DATE(YEAR(C62),MONTH(C62),DAY(C62))</f>
        <v>44958</v>
      </c>
      <c r="D63" s="36">
        <f>IF(MONTH(DATE(YEAR(C63),MONTH(C63),DAY(C63)+1))=MONTH($C62),DATE(YEAR(C63),MONTH(C63),DAY(C63)+1),"")</f>
        <v>44959</v>
      </c>
      <c r="E63" s="36">
        <f t="shared" ref="E63:AG63" si="32">IF(MONTH(DATE(YEAR(D63),MONTH(D63),DAY(D63)+1))=MONTH($C62),DATE(YEAR(D63),MONTH(D63),DAY(D63)+1),"")</f>
        <v>44960</v>
      </c>
      <c r="F63" s="46">
        <f t="shared" si="32"/>
        <v>44961</v>
      </c>
      <c r="G63" s="36">
        <f t="shared" si="32"/>
        <v>44962</v>
      </c>
      <c r="H63" s="36">
        <f t="shared" si="32"/>
        <v>44963</v>
      </c>
      <c r="I63" s="36">
        <f t="shared" si="32"/>
        <v>44964</v>
      </c>
      <c r="J63" s="36">
        <f t="shared" si="32"/>
        <v>44965</v>
      </c>
      <c r="K63" s="36">
        <f t="shared" si="32"/>
        <v>44966</v>
      </c>
      <c r="L63" s="36">
        <f t="shared" si="32"/>
        <v>44967</v>
      </c>
      <c r="M63" s="36">
        <f t="shared" si="32"/>
        <v>44968</v>
      </c>
      <c r="N63" s="36">
        <f t="shared" si="32"/>
        <v>44969</v>
      </c>
      <c r="O63" s="36">
        <f t="shared" si="32"/>
        <v>44970</v>
      </c>
      <c r="P63" s="36">
        <f t="shared" si="32"/>
        <v>44971</v>
      </c>
      <c r="Q63" s="36">
        <f t="shared" si="32"/>
        <v>44972</v>
      </c>
      <c r="R63" s="36">
        <f t="shared" si="32"/>
        <v>44973</v>
      </c>
      <c r="S63" s="36">
        <f t="shared" si="32"/>
        <v>44974</v>
      </c>
      <c r="T63" s="36">
        <f t="shared" si="32"/>
        <v>44975</v>
      </c>
      <c r="U63" s="36">
        <f t="shared" si="32"/>
        <v>44976</v>
      </c>
      <c r="V63" s="36">
        <f t="shared" si="32"/>
        <v>44977</v>
      </c>
      <c r="W63" s="36">
        <f t="shared" si="32"/>
        <v>44978</v>
      </c>
      <c r="X63" s="36">
        <f t="shared" si="32"/>
        <v>44979</v>
      </c>
      <c r="Y63" s="36">
        <f t="shared" si="32"/>
        <v>44980</v>
      </c>
      <c r="Z63" s="36">
        <f t="shared" si="32"/>
        <v>44981</v>
      </c>
      <c r="AA63" s="36">
        <f t="shared" si="32"/>
        <v>44982</v>
      </c>
      <c r="AB63" s="36">
        <f t="shared" si="32"/>
        <v>44983</v>
      </c>
      <c r="AC63" s="36">
        <f t="shared" si="32"/>
        <v>44984</v>
      </c>
      <c r="AD63" s="36">
        <f t="shared" si="32"/>
        <v>44985</v>
      </c>
      <c r="AE63" s="36" t="str">
        <f t="shared" si="32"/>
        <v/>
      </c>
      <c r="AF63" s="36" t="e">
        <f t="shared" si="32"/>
        <v>#VALUE!</v>
      </c>
      <c r="AG63" s="36" t="e">
        <f t="shared" si="32"/>
        <v>#VALUE!</v>
      </c>
      <c r="AH63" s="130"/>
      <c r="AI63" s="133"/>
      <c r="AJ63" s="134"/>
      <c r="AK63" s="137"/>
      <c r="AL63" s="138"/>
      <c r="AM63" s="126"/>
      <c r="AN63" s="108"/>
      <c r="AO63" s="108"/>
      <c r="AP63" s="108"/>
      <c r="AQ63" s="108"/>
      <c r="AR63" s="108"/>
      <c r="AS63" s="108"/>
      <c r="AT63" s="32"/>
    </row>
    <row r="64" spans="2:46">
      <c r="B64" s="35" t="s">
        <v>3</v>
      </c>
      <c r="C64" s="37" t="str">
        <f t="shared" ref="C64:AG64" si="33">TEXT(C63,"aaa")</f>
        <v>水</v>
      </c>
      <c r="D64" s="37" t="str">
        <f t="shared" si="33"/>
        <v>木</v>
      </c>
      <c r="E64" s="37" t="str">
        <f t="shared" si="33"/>
        <v>金</v>
      </c>
      <c r="F64" s="47" t="str">
        <f t="shared" si="33"/>
        <v>土</v>
      </c>
      <c r="G64" s="37" t="str">
        <f t="shared" si="33"/>
        <v>日</v>
      </c>
      <c r="H64" s="37" t="str">
        <f t="shared" si="33"/>
        <v>月</v>
      </c>
      <c r="I64" s="37" t="str">
        <f t="shared" si="33"/>
        <v>火</v>
      </c>
      <c r="J64" s="37" t="str">
        <f t="shared" si="33"/>
        <v>水</v>
      </c>
      <c r="K64" s="37" t="str">
        <f t="shared" si="33"/>
        <v>木</v>
      </c>
      <c r="L64" s="37" t="str">
        <f t="shared" si="33"/>
        <v>金</v>
      </c>
      <c r="M64" s="37" t="str">
        <f t="shared" si="33"/>
        <v>土</v>
      </c>
      <c r="N64" s="37" t="str">
        <f t="shared" si="33"/>
        <v>日</v>
      </c>
      <c r="O64" s="37" t="str">
        <f t="shared" si="33"/>
        <v>月</v>
      </c>
      <c r="P64" s="37" t="str">
        <f t="shared" si="33"/>
        <v>火</v>
      </c>
      <c r="Q64" s="37" t="str">
        <f t="shared" si="33"/>
        <v>水</v>
      </c>
      <c r="R64" s="37" t="str">
        <f t="shared" si="33"/>
        <v>木</v>
      </c>
      <c r="S64" s="37" t="str">
        <f t="shared" si="33"/>
        <v>金</v>
      </c>
      <c r="T64" s="37" t="str">
        <f t="shared" si="33"/>
        <v>土</v>
      </c>
      <c r="U64" s="37" t="str">
        <f t="shared" si="33"/>
        <v>日</v>
      </c>
      <c r="V64" s="37" t="str">
        <f t="shared" si="33"/>
        <v>月</v>
      </c>
      <c r="W64" s="37" t="str">
        <f t="shared" si="33"/>
        <v>火</v>
      </c>
      <c r="X64" s="37" t="str">
        <f t="shared" si="33"/>
        <v>水</v>
      </c>
      <c r="Y64" s="37" t="str">
        <f t="shared" si="33"/>
        <v>木</v>
      </c>
      <c r="Z64" s="37" t="str">
        <f t="shared" si="33"/>
        <v>金</v>
      </c>
      <c r="AA64" s="37" t="str">
        <f t="shared" si="33"/>
        <v>土</v>
      </c>
      <c r="AB64" s="37" t="str">
        <f t="shared" si="33"/>
        <v>日</v>
      </c>
      <c r="AC64" s="37" t="str">
        <f t="shared" si="33"/>
        <v>月</v>
      </c>
      <c r="AD64" s="37" t="str">
        <f t="shared" si="33"/>
        <v>火</v>
      </c>
      <c r="AE64" s="37" t="str">
        <f t="shared" si="33"/>
        <v/>
      </c>
      <c r="AF64" s="37" t="e">
        <f t="shared" si="33"/>
        <v>#VALUE!</v>
      </c>
      <c r="AG64" s="37" t="e">
        <f t="shared" si="33"/>
        <v>#VALUE!</v>
      </c>
      <c r="AH64" s="115">
        <f>COUNTIF(C67:AG67,"－")+COUNTIF(C67:AG67,"対象外")</f>
        <v>23</v>
      </c>
      <c r="AI64" s="118" t="s">
        <v>36</v>
      </c>
      <c r="AJ64" s="121" t="s">
        <v>37</v>
      </c>
      <c r="AK64" s="109" t="s">
        <v>36</v>
      </c>
      <c r="AL64" s="111" t="s">
        <v>38</v>
      </c>
      <c r="AM64" s="124">
        <f t="shared" ref="AM64" si="34">COUNT(C63:AG63)</f>
        <v>28</v>
      </c>
      <c r="AN64" s="106">
        <f t="shared" ref="AN64" si="35">AM64-AH64</f>
        <v>5</v>
      </c>
      <c r="AO64" s="106">
        <f>SUM(AN$6:AN68)</f>
        <v>177</v>
      </c>
      <c r="AP64" s="106">
        <f>COUNTIF(C67:AG67,"○")</f>
        <v>0</v>
      </c>
      <c r="AQ64" s="106">
        <f>SUM(AP$6:AP68)</f>
        <v>51</v>
      </c>
      <c r="AR64" s="106">
        <f>COUNTIF(C68:AG68,"○")</f>
        <v>0</v>
      </c>
      <c r="AS64" s="106">
        <f>SUM(AR$6:AR68)</f>
        <v>51</v>
      </c>
      <c r="AT64" s="32"/>
    </row>
    <row r="65" spans="1:46" ht="35.25" customHeight="1">
      <c r="B65" s="113" t="s">
        <v>4</v>
      </c>
      <c r="C65" s="86"/>
      <c r="D65" s="86"/>
      <c r="E65" s="86"/>
      <c r="F65" s="86"/>
      <c r="G65" s="86" t="s">
        <v>87</v>
      </c>
      <c r="H65" s="86"/>
      <c r="I65" s="86"/>
      <c r="J65" s="86"/>
      <c r="K65" s="86"/>
      <c r="L65" s="86"/>
      <c r="M65" s="86"/>
      <c r="N65" s="86"/>
      <c r="O65" s="86"/>
      <c r="P65" s="86"/>
      <c r="Q65" s="86"/>
      <c r="R65" s="86"/>
      <c r="S65" s="86"/>
      <c r="T65" s="86"/>
      <c r="U65" s="86"/>
      <c r="V65" s="86"/>
      <c r="W65" s="86"/>
      <c r="X65" s="86"/>
      <c r="Y65" s="86"/>
      <c r="Z65" s="86"/>
      <c r="AA65" s="86" t="s">
        <v>91</v>
      </c>
      <c r="AB65" s="86"/>
      <c r="AC65" s="86"/>
      <c r="AD65" s="86"/>
      <c r="AE65" s="86"/>
      <c r="AF65" s="86"/>
      <c r="AG65" s="86"/>
      <c r="AH65" s="116"/>
      <c r="AI65" s="119"/>
      <c r="AJ65" s="122"/>
      <c r="AK65" s="109"/>
      <c r="AL65" s="111"/>
      <c r="AM65" s="125"/>
      <c r="AN65" s="107"/>
      <c r="AO65" s="107"/>
      <c r="AP65" s="107"/>
      <c r="AQ65" s="107"/>
      <c r="AR65" s="107"/>
      <c r="AS65" s="107"/>
      <c r="AT65" s="32"/>
    </row>
    <row r="66" spans="1:46" s="39" customFormat="1" ht="50.25" customHeight="1">
      <c r="B66" s="114"/>
      <c r="C66" s="76" t="str">
        <f t="shared" ref="C66:AG66" si="36">IFERROR(VLOOKUP(C63,祝日,3,FALSE),"")</f>
        <v/>
      </c>
      <c r="D66" s="76" t="str">
        <f t="shared" si="36"/>
        <v/>
      </c>
      <c r="E66" s="76" t="str">
        <f t="shared" si="36"/>
        <v/>
      </c>
      <c r="F66" s="77" t="str">
        <f t="shared" si="36"/>
        <v/>
      </c>
      <c r="G66" s="76" t="str">
        <f t="shared" si="36"/>
        <v/>
      </c>
      <c r="H66" s="76" t="str">
        <f t="shared" si="36"/>
        <v/>
      </c>
      <c r="I66" s="76" t="str">
        <f t="shared" si="36"/>
        <v/>
      </c>
      <c r="J66" s="76" t="str">
        <f t="shared" si="36"/>
        <v/>
      </c>
      <c r="K66" s="76" t="str">
        <f t="shared" si="36"/>
        <v/>
      </c>
      <c r="L66" s="76" t="str">
        <f t="shared" si="36"/>
        <v/>
      </c>
      <c r="M66" s="76" t="str">
        <f t="shared" si="36"/>
        <v>建国記念の日</v>
      </c>
      <c r="N66" s="76" t="str">
        <f t="shared" si="36"/>
        <v/>
      </c>
      <c r="O66" s="76" t="str">
        <f t="shared" si="36"/>
        <v/>
      </c>
      <c r="P66" s="76" t="str">
        <f t="shared" si="36"/>
        <v/>
      </c>
      <c r="Q66" s="76" t="str">
        <f t="shared" si="36"/>
        <v/>
      </c>
      <c r="R66" s="78" t="str">
        <f t="shared" si="36"/>
        <v/>
      </c>
      <c r="S66" s="76" t="str">
        <f t="shared" si="36"/>
        <v/>
      </c>
      <c r="T66" s="76" t="str">
        <f t="shared" si="36"/>
        <v/>
      </c>
      <c r="U66" s="76" t="str">
        <f t="shared" si="36"/>
        <v/>
      </c>
      <c r="V66" s="76" t="str">
        <f t="shared" si="36"/>
        <v/>
      </c>
      <c r="W66" s="76" t="str">
        <f t="shared" si="36"/>
        <v/>
      </c>
      <c r="X66" s="76" t="str">
        <f t="shared" si="36"/>
        <v/>
      </c>
      <c r="Y66" s="76" t="str">
        <f t="shared" si="36"/>
        <v>天皇誕生日</v>
      </c>
      <c r="Z66" s="76" t="str">
        <f t="shared" si="36"/>
        <v/>
      </c>
      <c r="AA66" s="76" t="str">
        <f t="shared" si="36"/>
        <v/>
      </c>
      <c r="AB66" s="76" t="str">
        <f t="shared" si="36"/>
        <v/>
      </c>
      <c r="AC66" s="76" t="str">
        <f t="shared" si="36"/>
        <v/>
      </c>
      <c r="AD66" s="76" t="str">
        <f t="shared" si="36"/>
        <v/>
      </c>
      <c r="AE66" s="76" t="str">
        <f t="shared" si="36"/>
        <v/>
      </c>
      <c r="AF66" s="76" t="str">
        <f t="shared" si="36"/>
        <v/>
      </c>
      <c r="AG66" s="76" t="str">
        <f t="shared" si="36"/>
        <v/>
      </c>
      <c r="AH66" s="116"/>
      <c r="AI66" s="120"/>
      <c r="AJ66" s="123"/>
      <c r="AK66" s="110"/>
      <c r="AL66" s="112"/>
      <c r="AM66" s="125"/>
      <c r="AN66" s="107"/>
      <c r="AO66" s="107"/>
      <c r="AP66" s="107"/>
      <c r="AQ66" s="107"/>
      <c r="AR66" s="107"/>
      <c r="AS66" s="107"/>
    </row>
    <row r="67" spans="1:46" s="42" customFormat="1">
      <c r="B67" s="35" t="s">
        <v>2</v>
      </c>
      <c r="C67" s="73"/>
      <c r="D67" s="73"/>
      <c r="E67" s="73"/>
      <c r="F67" s="73"/>
      <c r="G67" s="73"/>
      <c r="H67" s="73" t="s">
        <v>83</v>
      </c>
      <c r="I67" s="73" t="s">
        <v>83</v>
      </c>
      <c r="J67" s="73" t="s">
        <v>83</v>
      </c>
      <c r="K67" s="73" t="s">
        <v>83</v>
      </c>
      <c r="L67" s="73" t="s">
        <v>83</v>
      </c>
      <c r="M67" s="73" t="s">
        <v>83</v>
      </c>
      <c r="N67" s="73" t="s">
        <v>83</v>
      </c>
      <c r="O67" s="73" t="s">
        <v>83</v>
      </c>
      <c r="P67" s="73" t="s">
        <v>83</v>
      </c>
      <c r="Q67" s="73" t="s">
        <v>83</v>
      </c>
      <c r="R67" s="73" t="s">
        <v>83</v>
      </c>
      <c r="S67" s="73" t="s">
        <v>83</v>
      </c>
      <c r="T67" s="73" t="s">
        <v>83</v>
      </c>
      <c r="U67" s="73" t="s">
        <v>83</v>
      </c>
      <c r="V67" s="73" t="s">
        <v>83</v>
      </c>
      <c r="W67" s="73" t="s">
        <v>83</v>
      </c>
      <c r="X67" s="73" t="s">
        <v>83</v>
      </c>
      <c r="Y67" s="73" t="s">
        <v>83</v>
      </c>
      <c r="Z67" s="73" t="s">
        <v>83</v>
      </c>
      <c r="AA67" s="73" t="s">
        <v>83</v>
      </c>
      <c r="AB67" s="73" t="s">
        <v>84</v>
      </c>
      <c r="AC67" s="73" t="s">
        <v>84</v>
      </c>
      <c r="AD67" s="73" t="s">
        <v>84</v>
      </c>
      <c r="AE67" s="73"/>
      <c r="AF67" s="73"/>
      <c r="AG67" s="73"/>
      <c r="AH67" s="116"/>
      <c r="AI67" s="40">
        <f>AP64</f>
        <v>0</v>
      </c>
      <c r="AJ67" s="57">
        <f>IF(AN64=0,"－",AI67/AN64)</f>
        <v>0</v>
      </c>
      <c r="AK67" s="41">
        <f>AQ64</f>
        <v>51</v>
      </c>
      <c r="AL67" s="58">
        <f>IF(AO64=0,"－",AK67/AO64)</f>
        <v>0.28813559322033899</v>
      </c>
      <c r="AM67" s="125"/>
      <c r="AN67" s="107"/>
      <c r="AO67" s="107"/>
      <c r="AP67" s="107"/>
      <c r="AQ67" s="107"/>
      <c r="AR67" s="107"/>
      <c r="AS67" s="107"/>
    </row>
    <row r="68" spans="1:46" s="42" customFormat="1" ht="14.25" thickBot="1">
      <c r="B68" s="43" t="s">
        <v>15</v>
      </c>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117"/>
      <c r="AI68" s="44">
        <f>AR64</f>
        <v>0</v>
      </c>
      <c r="AJ68" s="59">
        <f>IF(AN64=0,"－",AI68/AN64)</f>
        <v>0</v>
      </c>
      <c r="AK68" s="45">
        <f>AS64</f>
        <v>51</v>
      </c>
      <c r="AL68" s="60">
        <f>IF(AO64=0,"－",AK68/AO64)</f>
        <v>0.28813559322033899</v>
      </c>
      <c r="AM68" s="126"/>
      <c r="AN68" s="108"/>
      <c r="AO68" s="108"/>
      <c r="AP68" s="108"/>
      <c r="AQ68" s="108"/>
      <c r="AR68" s="108"/>
      <c r="AS68" s="108"/>
    </row>
    <row r="69" spans="1:46" s="42" customForma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2"/>
      <c r="AI69" s="32"/>
      <c r="AJ69" s="32"/>
      <c r="AK69" s="32"/>
      <c r="AL69" s="32"/>
      <c r="AM69" s="33"/>
      <c r="AN69" s="33"/>
      <c r="AO69" s="33"/>
      <c r="AP69" s="33"/>
      <c r="AQ69" s="33"/>
      <c r="AR69" s="33"/>
      <c r="AS69" s="33"/>
    </row>
    <row r="70" spans="1:46" s="42" customFormat="1">
      <c r="A70" s="32"/>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2"/>
      <c r="AI70" s="32"/>
      <c r="AJ70" s="32"/>
      <c r="AK70" s="32"/>
      <c r="AL70" s="32"/>
      <c r="AM70" s="33"/>
      <c r="AN70" s="33"/>
      <c r="AO70" s="33"/>
      <c r="AP70" s="33"/>
      <c r="AQ70" s="33"/>
      <c r="AR70" s="33"/>
      <c r="AS70" s="33"/>
    </row>
    <row r="71" spans="1:46" ht="13.5" customHeight="1">
      <c r="B71" s="29" t="s">
        <v>117</v>
      </c>
      <c r="AD71" s="101" t="s">
        <v>104</v>
      </c>
      <c r="AE71" s="102"/>
      <c r="AF71" s="102"/>
      <c r="AG71" s="102"/>
      <c r="AH71" s="102"/>
      <c r="AI71" s="102"/>
      <c r="AJ71" s="103"/>
      <c r="AK71" s="104">
        <f>AL68</f>
        <v>0.28813559322033899</v>
      </c>
      <c r="AL71" s="105"/>
      <c r="AT71" s="32"/>
    </row>
    <row r="72" spans="1:46">
      <c r="A72" s="48"/>
      <c r="B72" s="97"/>
      <c r="C72" s="97"/>
      <c r="D72" s="97"/>
      <c r="E72" s="97"/>
      <c r="F72" s="97"/>
      <c r="G72" s="97"/>
      <c r="H72" s="97"/>
      <c r="AD72" s="29" t="s">
        <v>105</v>
      </c>
      <c r="AT72" s="32"/>
    </row>
    <row r="73" spans="1:46">
      <c r="B73" s="98"/>
      <c r="C73" s="98"/>
      <c r="D73" s="98"/>
      <c r="E73" s="98"/>
      <c r="F73" s="98"/>
      <c r="G73" s="98"/>
      <c r="H73" s="98"/>
      <c r="AL73" s="51"/>
      <c r="AT73" s="32"/>
    </row>
    <row r="74" spans="1:46">
      <c r="A74" s="48"/>
      <c r="Z74" s="99" t="s">
        <v>40</v>
      </c>
      <c r="AA74" s="99"/>
      <c r="AB74" s="99"/>
      <c r="AC74" s="99"/>
      <c r="AD74" s="100" t="str">
        <f>IF(AK71&gt;=0.214,IF(AK71&gt;=0.285,AD81,IF(AK71&gt;=0.25,AD82,AD83)),"設計変更対象外")</f>
        <v>４週８休以上　（28.5%以上）</v>
      </c>
      <c r="AE74" s="100"/>
      <c r="AF74" s="100"/>
      <c r="AG74" s="100"/>
      <c r="AH74" s="100"/>
      <c r="AI74" s="100"/>
      <c r="AJ74" s="100"/>
      <c r="AK74" s="100"/>
      <c r="AL74" s="100"/>
      <c r="AT74" s="32"/>
    </row>
    <row r="75" spans="1:46">
      <c r="A75" s="48"/>
      <c r="B75" s="29" t="s">
        <v>118</v>
      </c>
      <c r="AH75" s="48"/>
      <c r="AI75" s="48"/>
      <c r="AJ75" s="48"/>
      <c r="AK75" s="48"/>
      <c r="AL75" s="48"/>
      <c r="AT75" s="32"/>
    </row>
    <row r="76" spans="1:46">
      <c r="B76" s="97"/>
      <c r="C76" s="97"/>
      <c r="D76" s="97"/>
      <c r="E76" s="97"/>
      <c r="F76" s="97"/>
      <c r="G76" s="97"/>
      <c r="H76" s="97"/>
      <c r="AS76" s="33"/>
      <c r="AT76" s="32"/>
    </row>
    <row r="77" spans="1:46">
      <c r="B77" s="98"/>
      <c r="C77" s="98"/>
      <c r="D77" s="98"/>
      <c r="E77" s="98"/>
      <c r="F77" s="98"/>
      <c r="G77" s="98"/>
      <c r="H77" s="98"/>
      <c r="AH77" s="49"/>
      <c r="AT77" s="32"/>
    </row>
    <row r="78" spans="1:46">
      <c r="A78" s="48"/>
      <c r="C78" s="29" t="s">
        <v>103</v>
      </c>
      <c r="AH78" s="48"/>
      <c r="AI78" s="48"/>
      <c r="AJ78" s="48"/>
      <c r="AK78" s="48"/>
      <c r="AL78" s="48"/>
      <c r="AT78" s="32"/>
    </row>
    <row r="79" spans="1:46">
      <c r="A79" s="48"/>
      <c r="C79" s="179" t="s">
        <v>120</v>
      </c>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T79" s="32"/>
    </row>
    <row r="80" spans="1:46" ht="20.100000000000001" customHeight="1">
      <c r="A80" s="4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T80" s="32"/>
    </row>
    <row r="81" spans="1:46">
      <c r="A81" s="48"/>
      <c r="AD81" s="52" t="s">
        <v>41</v>
      </c>
      <c r="AE81" s="62"/>
      <c r="AF81" s="62"/>
      <c r="AG81" s="62"/>
      <c r="AH81" s="63"/>
      <c r="AI81" s="63"/>
      <c r="AJ81" s="64"/>
      <c r="AK81" s="48"/>
      <c r="AL81" s="48"/>
      <c r="AT81" s="32"/>
    </row>
    <row r="82" spans="1:46">
      <c r="AD82" s="52" t="s">
        <v>42</v>
      </c>
      <c r="AE82" s="62"/>
      <c r="AF82" s="62"/>
      <c r="AG82" s="62"/>
      <c r="AH82" s="63"/>
      <c r="AI82" s="63"/>
      <c r="AJ82" s="64"/>
    </row>
    <row r="83" spans="1:46">
      <c r="AD83" s="52" t="s">
        <v>43</v>
      </c>
      <c r="AE83" s="53"/>
      <c r="AF83" s="53"/>
      <c r="AG83" s="53"/>
      <c r="AH83" s="55"/>
      <c r="AI83" s="55"/>
    </row>
    <row r="84" spans="1:46">
      <c r="AH84" s="56"/>
    </row>
    <row r="87" spans="1:46" ht="13.5" customHeight="1"/>
    <row r="94" spans="1:46" ht="13.5" customHeight="1"/>
    <row r="101" ht="13.5" customHeight="1"/>
    <row r="108" ht="13.5" customHeight="1"/>
  </sheetData>
  <mergeCells count="208">
    <mergeCell ref="M4:N4"/>
    <mergeCell ref="O4:P4"/>
    <mergeCell ref="C6:AG6"/>
    <mergeCell ref="AH6:AH7"/>
    <mergeCell ref="AI6:AJ7"/>
    <mergeCell ref="B3:C3"/>
    <mergeCell ref="B4:C4"/>
    <mergeCell ref="D4:E4"/>
    <mergeCell ref="F4:G4"/>
    <mergeCell ref="H4:I4"/>
    <mergeCell ref="K4:L4"/>
    <mergeCell ref="D3:P3"/>
    <mergeCell ref="B9:B10"/>
    <mergeCell ref="C14:AG14"/>
    <mergeCell ref="AH14:AH15"/>
    <mergeCell ref="AI14:AJ15"/>
    <mergeCell ref="AK14:AL15"/>
    <mergeCell ref="AM14:AM15"/>
    <mergeCell ref="AR6:AR7"/>
    <mergeCell ref="AS6:AS7"/>
    <mergeCell ref="AH8:AH12"/>
    <mergeCell ref="AI8:AI10"/>
    <mergeCell ref="AJ8:AJ10"/>
    <mergeCell ref="AK8:AK10"/>
    <mergeCell ref="AL8:AL10"/>
    <mergeCell ref="AM8:AM12"/>
    <mergeCell ref="AN8:AN12"/>
    <mergeCell ref="AO8:AO12"/>
    <mergeCell ref="AK6:AL7"/>
    <mergeCell ref="AM6:AM7"/>
    <mergeCell ref="AN6:AN7"/>
    <mergeCell ref="AO6:AO7"/>
    <mergeCell ref="AP6:AP7"/>
    <mergeCell ref="AQ6:AQ7"/>
    <mergeCell ref="AN14:AN15"/>
    <mergeCell ref="AO14:AO15"/>
    <mergeCell ref="AP14:AP15"/>
    <mergeCell ref="AQ14:AQ15"/>
    <mergeCell ref="AR14:AR15"/>
    <mergeCell ref="AS14:AS15"/>
    <mergeCell ref="AP8:AP12"/>
    <mergeCell ref="AQ8:AQ12"/>
    <mergeCell ref="AR8:AR12"/>
    <mergeCell ref="AS8:AS12"/>
    <mergeCell ref="AN22:AN23"/>
    <mergeCell ref="AO22:AO23"/>
    <mergeCell ref="AP22:AP23"/>
    <mergeCell ref="AQ22:AQ23"/>
    <mergeCell ref="AR22:AR23"/>
    <mergeCell ref="AS22:AS23"/>
    <mergeCell ref="AQ16:AQ20"/>
    <mergeCell ref="AR16:AR20"/>
    <mergeCell ref="AS16:AS20"/>
    <mergeCell ref="B17:B18"/>
    <mergeCell ref="C22:AG22"/>
    <mergeCell ref="AH22:AH23"/>
    <mergeCell ref="AI22:AJ23"/>
    <mergeCell ref="AK22:AL23"/>
    <mergeCell ref="AM22:AM23"/>
    <mergeCell ref="AN16:AN20"/>
    <mergeCell ref="AO16:AO20"/>
    <mergeCell ref="AP16:AP20"/>
    <mergeCell ref="AH16:AH20"/>
    <mergeCell ref="AI16:AI18"/>
    <mergeCell ref="AJ16:AJ18"/>
    <mergeCell ref="AK16:AK18"/>
    <mergeCell ref="AL16:AL18"/>
    <mergeCell ref="AM16:AM20"/>
    <mergeCell ref="AN30:AN31"/>
    <mergeCell ref="AO30:AO31"/>
    <mergeCell ref="AP30:AP31"/>
    <mergeCell ref="AQ30:AQ31"/>
    <mergeCell ref="AR30:AR31"/>
    <mergeCell ref="AS30:AS31"/>
    <mergeCell ref="B25:B26"/>
    <mergeCell ref="C30:AG30"/>
    <mergeCell ref="AH30:AH31"/>
    <mergeCell ref="AI30:AJ31"/>
    <mergeCell ref="AK30:AL31"/>
    <mergeCell ref="AM30:AM31"/>
    <mergeCell ref="AN24:AN28"/>
    <mergeCell ref="AO24:AO28"/>
    <mergeCell ref="AP24:AP28"/>
    <mergeCell ref="AQ24:AQ28"/>
    <mergeCell ref="AR24:AR28"/>
    <mergeCell ref="AS24:AS28"/>
    <mergeCell ref="AH24:AH28"/>
    <mergeCell ref="AI24:AI26"/>
    <mergeCell ref="AJ24:AJ26"/>
    <mergeCell ref="AK24:AK26"/>
    <mergeCell ref="AL24:AL26"/>
    <mergeCell ref="AM24:AM28"/>
    <mergeCell ref="AN38:AN39"/>
    <mergeCell ref="AO38:AO39"/>
    <mergeCell ref="AP38:AP39"/>
    <mergeCell ref="AQ38:AQ39"/>
    <mergeCell ref="AR38:AR39"/>
    <mergeCell ref="AS38:AS39"/>
    <mergeCell ref="B33:B34"/>
    <mergeCell ref="C38:AG38"/>
    <mergeCell ref="AH38:AH39"/>
    <mergeCell ref="AI38:AJ39"/>
    <mergeCell ref="AK38:AL39"/>
    <mergeCell ref="AM38:AM39"/>
    <mergeCell ref="AN32:AN36"/>
    <mergeCell ref="AO32:AO36"/>
    <mergeCell ref="AP32:AP36"/>
    <mergeCell ref="AQ32:AQ36"/>
    <mergeCell ref="AR32:AR36"/>
    <mergeCell ref="AS32:AS36"/>
    <mergeCell ref="AH32:AH36"/>
    <mergeCell ref="AI32:AI34"/>
    <mergeCell ref="AJ32:AJ34"/>
    <mergeCell ref="AK32:AK34"/>
    <mergeCell ref="AL32:AL34"/>
    <mergeCell ref="AM32:AM36"/>
    <mergeCell ref="AN46:AN47"/>
    <mergeCell ref="AO46:AO47"/>
    <mergeCell ref="AP46:AP47"/>
    <mergeCell ref="AQ46:AQ47"/>
    <mergeCell ref="AR46:AR47"/>
    <mergeCell ref="AS46:AS47"/>
    <mergeCell ref="B41:B42"/>
    <mergeCell ref="C46:AG46"/>
    <mergeCell ref="AH46:AH47"/>
    <mergeCell ref="AI46:AJ47"/>
    <mergeCell ref="AK46:AL47"/>
    <mergeCell ref="AM46:AM47"/>
    <mergeCell ref="AN40:AN44"/>
    <mergeCell ref="AO40:AO44"/>
    <mergeCell ref="AP40:AP44"/>
    <mergeCell ref="AQ40:AQ44"/>
    <mergeCell ref="AR40:AR44"/>
    <mergeCell ref="AS40:AS44"/>
    <mergeCell ref="AH40:AH44"/>
    <mergeCell ref="AI40:AI42"/>
    <mergeCell ref="AJ40:AJ42"/>
    <mergeCell ref="AK40:AK42"/>
    <mergeCell ref="AL40:AL42"/>
    <mergeCell ref="AM40:AM44"/>
    <mergeCell ref="AN54:AN55"/>
    <mergeCell ref="AO54:AO55"/>
    <mergeCell ref="AP54:AP55"/>
    <mergeCell ref="AQ54:AQ55"/>
    <mergeCell ref="AR54:AR55"/>
    <mergeCell ref="AS54:AS55"/>
    <mergeCell ref="B49:B50"/>
    <mergeCell ref="C54:AG54"/>
    <mergeCell ref="AH54:AH55"/>
    <mergeCell ref="AI54:AJ55"/>
    <mergeCell ref="AK54:AL55"/>
    <mergeCell ref="AM54:AM55"/>
    <mergeCell ref="AN48:AN52"/>
    <mergeCell ref="AO48:AO52"/>
    <mergeCell ref="AP48:AP52"/>
    <mergeCell ref="AQ48:AQ52"/>
    <mergeCell ref="AR48:AR52"/>
    <mergeCell ref="AS48:AS52"/>
    <mergeCell ref="AH48:AH52"/>
    <mergeCell ref="AI48:AI50"/>
    <mergeCell ref="AJ48:AJ50"/>
    <mergeCell ref="AK48:AK50"/>
    <mergeCell ref="AL48:AL50"/>
    <mergeCell ref="AM48:AM52"/>
    <mergeCell ref="AN62:AN63"/>
    <mergeCell ref="AO62:AO63"/>
    <mergeCell ref="AP62:AP63"/>
    <mergeCell ref="AQ62:AQ63"/>
    <mergeCell ref="AR62:AR63"/>
    <mergeCell ref="AS62:AS63"/>
    <mergeCell ref="B57:B58"/>
    <mergeCell ref="C62:AG62"/>
    <mergeCell ref="AH62:AH63"/>
    <mergeCell ref="AI62:AJ63"/>
    <mergeCell ref="AK62:AL63"/>
    <mergeCell ref="AM62:AM63"/>
    <mergeCell ref="AN56:AN60"/>
    <mergeCell ref="AO56:AO60"/>
    <mergeCell ref="AP56:AP60"/>
    <mergeCell ref="AQ56:AQ60"/>
    <mergeCell ref="AR56:AR60"/>
    <mergeCell ref="AS56:AS60"/>
    <mergeCell ref="AH56:AH60"/>
    <mergeCell ref="AI56:AI58"/>
    <mergeCell ref="AJ56:AJ58"/>
    <mergeCell ref="AK56:AK58"/>
    <mergeCell ref="AL56:AL58"/>
    <mergeCell ref="AM56:AM60"/>
    <mergeCell ref="AP64:AP68"/>
    <mergeCell ref="B72:H73"/>
    <mergeCell ref="AQ64:AQ68"/>
    <mergeCell ref="AR64:AR68"/>
    <mergeCell ref="AS64:AS68"/>
    <mergeCell ref="AH64:AH68"/>
    <mergeCell ref="AI64:AI66"/>
    <mergeCell ref="AJ64:AJ66"/>
    <mergeCell ref="AK64:AK66"/>
    <mergeCell ref="AL64:AL66"/>
    <mergeCell ref="AM64:AM68"/>
    <mergeCell ref="B76:H77"/>
    <mergeCell ref="C79:AL80"/>
    <mergeCell ref="B65:B66"/>
    <mergeCell ref="AD71:AJ71"/>
    <mergeCell ref="AK71:AL71"/>
    <mergeCell ref="Z74:AC74"/>
    <mergeCell ref="AD74:AL74"/>
    <mergeCell ref="AN64:AN68"/>
    <mergeCell ref="AO64:AO68"/>
  </mergeCells>
  <phoneticPr fontId="1"/>
  <conditionalFormatting sqref="C7:AG12">
    <cfRule type="expression" dxfId="26" priority="23">
      <formula>COUNTIF(祝日,C$7)=1</formula>
    </cfRule>
    <cfRule type="expression" dxfId="25" priority="26">
      <formula>WEEKDAY(C$7)=7</formula>
    </cfRule>
    <cfRule type="expression" dxfId="24" priority="27">
      <formula>WEEKDAY(C$7)=1</formula>
    </cfRule>
  </conditionalFormatting>
  <conditionalFormatting sqref="C15:AG20">
    <cfRule type="expression" dxfId="23" priority="22">
      <formula>COUNTIF(祝日,C$15)=1</formula>
    </cfRule>
    <cfRule type="expression" dxfId="22" priority="24">
      <formula>WEEKDAY(C$15)=7</formula>
    </cfRule>
    <cfRule type="expression" dxfId="21" priority="25">
      <formula>WEEKDAY(C$15)=1</formula>
    </cfRule>
  </conditionalFormatting>
  <conditionalFormatting sqref="C23:AG28">
    <cfRule type="expression" dxfId="20" priority="19" stopIfTrue="1">
      <formula>COUNTIF(祝日,C$23)=1</formula>
    </cfRule>
    <cfRule type="expression" dxfId="19" priority="20">
      <formula>WEEKDAY(C$23)=7</formula>
    </cfRule>
    <cfRule type="expression" dxfId="18" priority="21">
      <formula>WEEKDAY(C$23)=1</formula>
    </cfRule>
  </conditionalFormatting>
  <conditionalFormatting sqref="C31:AG36">
    <cfRule type="expression" dxfId="17" priority="16" stopIfTrue="1">
      <formula>COUNTIF(祝日,C$31)=1</formula>
    </cfRule>
    <cfRule type="expression" dxfId="16" priority="17">
      <formula>WEEKDAY(C$31)=7</formula>
    </cfRule>
    <cfRule type="expression" dxfId="15" priority="18">
      <formula>WEEKDAY(C$31)=1</formula>
    </cfRule>
  </conditionalFormatting>
  <conditionalFormatting sqref="C43:C44 C39:AG42">
    <cfRule type="expression" dxfId="14" priority="13" stopIfTrue="1">
      <formula>COUNTIF(祝日,C$39)=1</formula>
    </cfRule>
    <cfRule type="expression" dxfId="13" priority="14">
      <formula>WEEKDAY(C$39)=7</formula>
    </cfRule>
    <cfRule type="expression" dxfId="12" priority="15">
      <formula>WEEKDAY(C$39)=1</formula>
    </cfRule>
  </conditionalFormatting>
  <conditionalFormatting sqref="C47:AG52">
    <cfRule type="expression" dxfId="11" priority="10" stopIfTrue="1">
      <formula>COUNTIF(祝日,C$47)=1</formula>
    </cfRule>
    <cfRule type="expression" dxfId="10" priority="11">
      <formula>WEEKDAY(C$47)=7</formula>
    </cfRule>
    <cfRule type="expression" dxfId="9" priority="12">
      <formula>WEEKDAY(C$47)=1</formula>
    </cfRule>
  </conditionalFormatting>
  <conditionalFormatting sqref="C55:AG60">
    <cfRule type="expression" dxfId="8" priority="7" stopIfTrue="1">
      <formula>COUNTIF(祝日,C$55)=1</formula>
    </cfRule>
    <cfRule type="expression" dxfId="7" priority="8">
      <formula>WEEKDAY(C$55)=7</formula>
    </cfRule>
    <cfRule type="expression" dxfId="6" priority="9">
      <formula>WEEKDAY(C$55)=1</formula>
    </cfRule>
  </conditionalFormatting>
  <conditionalFormatting sqref="C63:AG68">
    <cfRule type="expression" dxfId="5" priority="4" stopIfTrue="1">
      <formula>COUNTIF(祝日,C$63)=1</formula>
    </cfRule>
    <cfRule type="expression" dxfId="4" priority="5">
      <formula>WEEKDAY(C$63)=7</formula>
    </cfRule>
    <cfRule type="expression" dxfId="3" priority="6">
      <formula>WEEKDAY(C$63)=1</formula>
    </cfRule>
  </conditionalFormatting>
  <conditionalFormatting sqref="D43:AG44">
    <cfRule type="expression" dxfId="2" priority="1" stopIfTrue="1">
      <formula>COUNTIF(祝日,D$39)=1</formula>
    </cfRule>
    <cfRule type="expression" dxfId="1" priority="2">
      <formula>WEEKDAY(D$39)=7</formula>
    </cfRule>
    <cfRule type="expression" dxfId="0" priority="3">
      <formula>WEEKDAY(D$39)=1</formula>
    </cfRule>
  </conditionalFormatting>
  <dataValidations count="3">
    <dataValidation type="list" allowBlank="1" showInputMessage="1" showErrorMessage="1" sqref="C9:AG9 C17:AG17 C25:AG25 C33:AG33 C41:AG41 C49:AG49 C57:AG57 C65:AG65">
      <formula1>"契約日,着手日,完了日,工期末,振替日,夏季休暇,年末年始休暇"</formula1>
    </dataValidation>
    <dataValidation type="list" allowBlank="1" showInputMessage="1" showErrorMessage="1" sqref="C12:AG12 C28:AG28 C36:AG36 C44:AG44 C52:AG52 C60:AG60 C68:AG68 C20:AG20">
      <formula1>"○"</formula1>
    </dataValidation>
    <dataValidation type="list" allowBlank="1" showInputMessage="1" showErrorMessage="1" sqref="C19:AG19 C27:AG27 C35:AG35 C43:AG43 C51:AG51 C59:AG59 C11:AG11 C67:AG67">
      <formula1>"－,○,対象外"</formula1>
    </dataValidation>
  </dataValidations>
  <printOptions horizontalCentered="1"/>
  <pageMargins left="0.51181102362204722" right="0.31496062992125984" top="0.31496062992125984" bottom="0.27559055118110237" header="0.31496062992125984" footer="0.11811023622047245"/>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62"/>
  <sheetViews>
    <sheetView view="pageBreakPreview" zoomScale="110" zoomScaleNormal="100" zoomScaleSheetLayoutView="110" zoomScalePageLayoutView="55" workbookViewId="0">
      <selection activeCell="P10" sqref="P10"/>
    </sheetView>
  </sheetViews>
  <sheetFormatPr defaultColWidth="9" defaultRowHeight="13.5" customHeight="1"/>
  <cols>
    <col min="1" max="1" width="6.125" style="1" customWidth="1"/>
    <col min="2" max="2" width="7.875" style="1" customWidth="1"/>
    <col min="3" max="3" width="3.625" style="1" customWidth="1"/>
    <col min="4" max="4" width="8.5" style="2" customWidth="1"/>
    <col min="5" max="16384" width="9" style="1"/>
  </cols>
  <sheetData>
    <row r="1" spans="1:11" ht="13.5" customHeight="1">
      <c r="A1" s="14"/>
    </row>
    <row r="2" spans="1:11" ht="13.5" customHeight="1">
      <c r="A2" s="27" t="s">
        <v>78</v>
      </c>
    </row>
    <row r="3" spans="1:11" s="2" customFormat="1" ht="13.5" customHeight="1">
      <c r="A3" s="27" t="s">
        <v>79</v>
      </c>
      <c r="J3" s="2" t="s">
        <v>77</v>
      </c>
    </row>
    <row r="4" spans="1:11" s="2" customFormat="1" ht="13.5" customHeight="1">
      <c r="A4" s="170" t="s">
        <v>20</v>
      </c>
      <c r="B4" s="171" t="s">
        <v>17</v>
      </c>
      <c r="C4" s="172"/>
      <c r="D4" s="173"/>
      <c r="E4" s="70" t="s">
        <v>81</v>
      </c>
      <c r="F4" s="70" t="s">
        <v>80</v>
      </c>
      <c r="G4" s="70" t="s">
        <v>80</v>
      </c>
      <c r="H4" s="70" t="s">
        <v>80</v>
      </c>
      <c r="I4" s="70" t="s">
        <v>80</v>
      </c>
      <c r="J4" s="70" t="s">
        <v>80</v>
      </c>
      <c r="K4" s="70" t="s">
        <v>80</v>
      </c>
    </row>
    <row r="5" spans="1:11" s="2" customFormat="1" ht="13.5" customHeight="1">
      <c r="A5" s="170"/>
      <c r="B5" s="174"/>
      <c r="C5" s="175"/>
      <c r="D5" s="176"/>
      <c r="E5" s="25" t="s">
        <v>22</v>
      </c>
      <c r="F5" s="25" t="s">
        <v>7</v>
      </c>
      <c r="G5" s="25" t="s">
        <v>8</v>
      </c>
      <c r="H5" s="17" t="s">
        <v>9</v>
      </c>
      <c r="I5" s="17" t="s">
        <v>10</v>
      </c>
      <c r="J5" s="17" t="s">
        <v>11</v>
      </c>
      <c r="K5" s="17" t="s">
        <v>5</v>
      </c>
    </row>
    <row r="6" spans="1:11" s="5" customFormat="1" ht="13.5" customHeight="1">
      <c r="A6" s="170"/>
      <c r="B6" s="174"/>
      <c r="C6" s="175"/>
      <c r="D6" s="176"/>
      <c r="E6" s="3"/>
      <c r="F6" s="3"/>
      <c r="G6" s="3"/>
      <c r="H6" s="3"/>
      <c r="I6" s="3"/>
      <c r="J6" s="3"/>
      <c r="K6" s="3"/>
    </row>
    <row r="7" spans="1:11" s="5" customFormat="1" ht="13.5" customHeight="1">
      <c r="A7" s="170"/>
      <c r="B7" s="161" t="s">
        <v>18</v>
      </c>
      <c r="C7" s="163" t="s">
        <v>19</v>
      </c>
      <c r="D7" s="164"/>
      <c r="E7" s="6"/>
      <c r="F7" s="6"/>
      <c r="G7" s="6"/>
      <c r="H7" s="6"/>
      <c r="I7" s="6"/>
      <c r="J7" s="6"/>
      <c r="K7" s="6"/>
    </row>
    <row r="8" spans="1:11" s="2" customFormat="1" ht="13.5" customHeight="1">
      <c r="A8" s="170"/>
      <c r="B8" s="161"/>
      <c r="C8" s="165" t="s">
        <v>72</v>
      </c>
      <c r="D8" s="166"/>
      <c r="E8" s="68"/>
      <c r="F8" s="68"/>
      <c r="G8" s="68"/>
      <c r="H8" s="68"/>
      <c r="I8" s="68"/>
      <c r="J8" s="68"/>
      <c r="K8" s="68"/>
    </row>
    <row r="9" spans="1:11" s="2" customFormat="1" ht="13.5" customHeight="1">
      <c r="A9" s="170"/>
      <c r="B9" s="162"/>
      <c r="C9" s="167" t="s">
        <v>73</v>
      </c>
      <c r="D9" s="168"/>
      <c r="E9" s="69"/>
      <c r="F9" s="69"/>
      <c r="G9" s="69"/>
      <c r="H9" s="69"/>
      <c r="I9" s="69"/>
      <c r="J9" s="69"/>
      <c r="K9" s="69"/>
    </row>
    <row r="10" spans="1:11" s="2" customFormat="1" ht="13.5" customHeight="1">
      <c r="A10" s="170"/>
      <c r="B10" s="159"/>
      <c r="C10" s="160"/>
      <c r="D10" s="160"/>
      <c r="E10" s="19"/>
      <c r="F10" s="19"/>
      <c r="G10" s="19"/>
      <c r="H10" s="19"/>
      <c r="I10" s="19"/>
      <c r="J10" s="19"/>
      <c r="K10" s="19"/>
    </row>
    <row r="11" spans="1:11" s="2" customFormat="1" ht="13.5" customHeight="1">
      <c r="A11" s="170"/>
      <c r="B11" s="159"/>
      <c r="C11" s="160"/>
      <c r="D11" s="160"/>
      <c r="E11" s="21"/>
      <c r="F11" s="21"/>
      <c r="G11" s="21"/>
      <c r="H11" s="21"/>
      <c r="I11" s="21"/>
      <c r="J11" s="21"/>
      <c r="K11" s="21"/>
    </row>
    <row r="12" spans="1:11" s="2" customFormat="1" ht="13.5" customHeight="1">
      <c r="A12" s="170"/>
      <c r="B12" s="159"/>
      <c r="C12" s="160"/>
      <c r="D12" s="160"/>
      <c r="E12" s="3"/>
      <c r="F12" s="3"/>
      <c r="G12" s="3"/>
      <c r="H12" s="3"/>
      <c r="I12" s="3"/>
      <c r="J12" s="3"/>
      <c r="K12" s="3"/>
    </row>
    <row r="13" spans="1:11" s="2" customFormat="1" ht="13.5" customHeight="1">
      <c r="A13" s="170"/>
      <c r="B13" s="159"/>
      <c r="C13" s="160"/>
      <c r="D13" s="160"/>
      <c r="E13" s="19"/>
      <c r="F13" s="19"/>
      <c r="G13" s="19"/>
      <c r="H13" s="19"/>
      <c r="I13" s="19"/>
      <c r="J13" s="19"/>
      <c r="K13" s="19"/>
    </row>
    <row r="14" spans="1:11" s="2" customFormat="1" ht="13.5" customHeight="1">
      <c r="A14" s="170"/>
      <c r="B14" s="159"/>
      <c r="C14" s="160"/>
      <c r="D14" s="160"/>
      <c r="E14" s="21"/>
      <c r="F14" s="21"/>
      <c r="G14" s="21"/>
      <c r="H14" s="21"/>
      <c r="I14" s="21"/>
      <c r="J14" s="21"/>
      <c r="K14" s="21"/>
    </row>
    <row r="15" spans="1:11" s="2" customFormat="1" ht="13.5" customHeight="1">
      <c r="A15" s="170"/>
      <c r="B15" s="159"/>
      <c r="C15" s="160"/>
      <c r="D15" s="160"/>
      <c r="E15" s="3"/>
      <c r="F15" s="3"/>
      <c r="G15" s="3"/>
      <c r="H15" s="3"/>
      <c r="I15" s="3"/>
      <c r="J15" s="3"/>
      <c r="K15" s="3"/>
    </row>
    <row r="16" spans="1:11" s="2" customFormat="1" ht="13.5" customHeight="1">
      <c r="A16" s="170"/>
      <c r="B16" s="159"/>
      <c r="C16" s="160"/>
      <c r="D16" s="160"/>
      <c r="E16" s="19"/>
      <c r="F16" s="19"/>
      <c r="G16" s="19"/>
      <c r="H16" s="19"/>
      <c r="I16" s="19"/>
      <c r="J16" s="19"/>
      <c r="K16" s="19"/>
    </row>
    <row r="17" spans="1:11" s="2" customFormat="1" ht="13.5" customHeight="1">
      <c r="A17" s="170"/>
      <c r="B17" s="159"/>
      <c r="C17" s="160"/>
      <c r="D17" s="160"/>
      <c r="E17" s="21"/>
      <c r="F17" s="21"/>
      <c r="G17" s="21"/>
      <c r="H17" s="21"/>
      <c r="I17" s="21"/>
      <c r="J17" s="21"/>
      <c r="K17" s="21"/>
    </row>
    <row r="18" spans="1:11" s="2" customFormat="1" ht="13.5" customHeight="1">
      <c r="A18" s="170"/>
      <c r="B18" s="159"/>
      <c r="C18" s="160"/>
      <c r="D18" s="160"/>
      <c r="E18" s="3"/>
      <c r="F18" s="3"/>
      <c r="G18" s="3"/>
      <c r="H18" s="3"/>
      <c r="I18" s="3"/>
      <c r="J18" s="3"/>
      <c r="K18" s="3"/>
    </row>
    <row r="19" spans="1:11" s="2" customFormat="1" ht="13.5" customHeight="1">
      <c r="A19" s="170"/>
      <c r="B19" s="159"/>
      <c r="C19" s="160"/>
      <c r="D19" s="160"/>
      <c r="E19" s="19"/>
      <c r="F19" s="19"/>
      <c r="G19" s="19"/>
      <c r="H19" s="19"/>
      <c r="I19" s="19"/>
      <c r="J19" s="19"/>
      <c r="K19" s="19"/>
    </row>
    <row r="20" spans="1:11" s="2" customFormat="1" ht="13.5" customHeight="1">
      <c r="A20" s="170"/>
      <c r="B20" s="159"/>
      <c r="C20" s="160"/>
      <c r="D20" s="160"/>
      <c r="E20" s="21"/>
      <c r="F20" s="21"/>
      <c r="G20" s="21"/>
      <c r="H20" s="21"/>
      <c r="I20" s="21"/>
      <c r="J20" s="21"/>
      <c r="K20" s="21"/>
    </row>
    <row r="21" spans="1:11" s="2" customFormat="1" ht="13.5" customHeight="1">
      <c r="A21" s="170"/>
      <c r="B21" s="159"/>
      <c r="C21" s="160"/>
      <c r="D21" s="160"/>
      <c r="E21" s="3"/>
      <c r="F21" s="3"/>
      <c r="G21" s="3"/>
      <c r="H21" s="3"/>
      <c r="I21" s="3"/>
      <c r="J21" s="3"/>
      <c r="K21" s="3"/>
    </row>
    <row r="22" spans="1:11" s="2" customFormat="1" ht="13.5" customHeight="1">
      <c r="A22" s="170"/>
      <c r="B22" s="159"/>
      <c r="C22" s="160"/>
      <c r="D22" s="160"/>
      <c r="E22" s="19"/>
      <c r="F22" s="19"/>
      <c r="G22" s="19"/>
      <c r="H22" s="19"/>
      <c r="I22" s="19"/>
      <c r="J22" s="19"/>
      <c r="K22" s="19"/>
    </row>
    <row r="23" spans="1:11" s="2" customFormat="1" ht="13.5" customHeight="1">
      <c r="A23" s="170"/>
      <c r="B23" s="159"/>
      <c r="C23" s="160"/>
      <c r="D23" s="160"/>
      <c r="E23" s="21"/>
      <c r="F23" s="21"/>
      <c r="G23" s="21"/>
      <c r="H23" s="21"/>
      <c r="I23" s="21"/>
      <c r="J23" s="21"/>
      <c r="K23" s="21"/>
    </row>
    <row r="24" spans="1:11" s="2" customFormat="1" ht="13.5" customHeight="1">
      <c r="A24" s="170"/>
      <c r="B24" s="159"/>
      <c r="C24" s="160"/>
      <c r="D24" s="160"/>
      <c r="E24" s="3"/>
      <c r="F24" s="3"/>
      <c r="G24" s="3"/>
      <c r="H24" s="3"/>
      <c r="I24" s="3"/>
      <c r="J24" s="3"/>
      <c r="K24" s="3"/>
    </row>
    <row r="25" spans="1:11" s="2" customFormat="1" ht="13.5" customHeight="1">
      <c r="A25" s="169" t="s">
        <v>74</v>
      </c>
      <c r="B25" s="7"/>
      <c r="C25" s="8"/>
      <c r="D25" s="8"/>
      <c r="E25" s="22"/>
      <c r="F25" s="22"/>
      <c r="G25" s="22"/>
      <c r="H25" s="22"/>
      <c r="I25" s="22"/>
      <c r="J25" s="22"/>
      <c r="K25" s="18"/>
    </row>
    <row r="26" spans="1:11" s="2" customFormat="1" ht="13.5" customHeight="1">
      <c r="A26" s="169"/>
      <c r="B26" s="9"/>
      <c r="C26" s="10"/>
      <c r="D26" s="10"/>
      <c r="E26" s="23"/>
      <c r="F26" s="23"/>
      <c r="G26" s="23"/>
      <c r="H26" s="23"/>
      <c r="I26" s="23"/>
      <c r="J26" s="23"/>
      <c r="K26" s="20"/>
    </row>
    <row r="27" spans="1:11" s="2" customFormat="1" ht="13.5" customHeight="1">
      <c r="A27" s="169"/>
      <c r="B27" s="9"/>
      <c r="C27" s="10"/>
      <c r="D27" s="10"/>
      <c r="E27" s="23"/>
      <c r="F27" s="23"/>
      <c r="G27" s="23"/>
      <c r="H27" s="23"/>
      <c r="I27" s="23"/>
      <c r="J27" s="23"/>
      <c r="K27" s="20"/>
    </row>
    <row r="28" spans="1:11" s="2" customFormat="1" ht="13.5" customHeight="1">
      <c r="A28" s="169"/>
      <c r="B28" s="11"/>
      <c r="C28" s="12"/>
      <c r="D28" s="12"/>
      <c r="E28" s="24"/>
      <c r="F28" s="24"/>
      <c r="G28" s="24"/>
      <c r="H28" s="24"/>
      <c r="I28" s="24"/>
      <c r="J28" s="24"/>
      <c r="K28" s="4"/>
    </row>
    <row r="29" spans="1:11" s="2" customFormat="1" ht="13.5" customHeight="1">
      <c r="A29" s="170" t="s">
        <v>67</v>
      </c>
      <c r="B29" s="171" t="s">
        <v>17</v>
      </c>
      <c r="C29" s="172"/>
      <c r="D29" s="173"/>
      <c r="E29" s="71" t="s">
        <v>80</v>
      </c>
      <c r="F29" s="71" t="s">
        <v>80</v>
      </c>
      <c r="G29" s="71" t="s">
        <v>80</v>
      </c>
      <c r="H29" s="71" t="s">
        <v>80</v>
      </c>
      <c r="I29" s="71" t="s">
        <v>80</v>
      </c>
      <c r="J29" s="71" t="s">
        <v>80</v>
      </c>
      <c r="K29" s="71" t="s">
        <v>80</v>
      </c>
    </row>
    <row r="30" spans="1:11" s="2" customFormat="1" ht="13.5" customHeight="1">
      <c r="A30" s="170"/>
      <c r="B30" s="174"/>
      <c r="C30" s="175"/>
      <c r="D30" s="176"/>
      <c r="E30" s="17" t="s">
        <v>22</v>
      </c>
      <c r="F30" s="17" t="s">
        <v>7</v>
      </c>
      <c r="G30" s="17" t="s">
        <v>8</v>
      </c>
      <c r="H30" s="17" t="s">
        <v>9</v>
      </c>
      <c r="I30" s="17" t="s">
        <v>10</v>
      </c>
      <c r="J30" s="17" t="s">
        <v>11</v>
      </c>
      <c r="K30" s="17" t="s">
        <v>5</v>
      </c>
    </row>
    <row r="31" spans="1:11" s="5" customFormat="1" ht="13.5" customHeight="1">
      <c r="A31" s="170"/>
      <c r="B31" s="174"/>
      <c r="C31" s="175"/>
      <c r="D31" s="176"/>
      <c r="E31" s="4"/>
      <c r="F31" s="3"/>
      <c r="G31" s="3"/>
      <c r="H31" s="3"/>
      <c r="I31" s="3"/>
      <c r="J31" s="3"/>
      <c r="K31" s="3"/>
    </row>
    <row r="32" spans="1:11" s="5" customFormat="1" ht="13.5" customHeight="1">
      <c r="A32" s="170"/>
      <c r="B32" s="161" t="s">
        <v>18</v>
      </c>
      <c r="C32" s="177" t="s">
        <v>19</v>
      </c>
      <c r="D32" s="178"/>
      <c r="E32" s="19"/>
      <c r="F32" s="19"/>
      <c r="G32" s="19"/>
      <c r="H32" s="19"/>
      <c r="I32" s="19"/>
      <c r="J32" s="19"/>
      <c r="K32" s="19"/>
    </row>
    <row r="33" spans="1:11" s="2" customFormat="1" ht="13.5" customHeight="1">
      <c r="A33" s="170"/>
      <c r="B33" s="161"/>
      <c r="C33" s="165" t="s">
        <v>72</v>
      </c>
      <c r="D33" s="166"/>
      <c r="E33" s="68"/>
      <c r="F33" s="68"/>
      <c r="G33" s="68"/>
      <c r="H33" s="68"/>
      <c r="I33" s="68"/>
      <c r="J33" s="68"/>
      <c r="K33" s="68"/>
    </row>
    <row r="34" spans="1:11" s="2" customFormat="1" ht="13.5" customHeight="1">
      <c r="A34" s="170"/>
      <c r="B34" s="162"/>
      <c r="C34" s="167" t="s">
        <v>73</v>
      </c>
      <c r="D34" s="168"/>
      <c r="E34" s="69"/>
      <c r="F34" s="69"/>
      <c r="G34" s="69"/>
      <c r="H34" s="69"/>
      <c r="I34" s="69"/>
      <c r="J34" s="69"/>
      <c r="K34" s="69"/>
    </row>
    <row r="35" spans="1:11" s="2" customFormat="1" ht="13.5" customHeight="1">
      <c r="A35" s="170"/>
      <c r="B35" s="159"/>
      <c r="C35" s="160"/>
      <c r="D35" s="160"/>
      <c r="E35" s="18"/>
      <c r="F35" s="19"/>
      <c r="G35" s="19"/>
      <c r="H35" s="19"/>
      <c r="I35" s="19"/>
      <c r="J35" s="19"/>
      <c r="K35" s="19"/>
    </row>
    <row r="36" spans="1:11" s="2" customFormat="1" ht="13.5" customHeight="1">
      <c r="A36" s="170"/>
      <c r="B36" s="159"/>
      <c r="C36" s="160"/>
      <c r="D36" s="160"/>
      <c r="E36" s="20"/>
      <c r="F36" s="21"/>
      <c r="G36" s="21"/>
      <c r="H36" s="21"/>
      <c r="I36" s="21"/>
      <c r="J36" s="21"/>
      <c r="K36" s="21"/>
    </row>
    <row r="37" spans="1:11" s="2" customFormat="1" ht="13.5" customHeight="1">
      <c r="A37" s="170"/>
      <c r="B37" s="159"/>
      <c r="C37" s="160"/>
      <c r="D37" s="160"/>
      <c r="E37" s="4"/>
      <c r="F37" s="3"/>
      <c r="G37" s="3"/>
      <c r="H37" s="3"/>
      <c r="I37" s="3"/>
      <c r="J37" s="3"/>
      <c r="K37" s="3"/>
    </row>
    <row r="38" spans="1:11" s="2" customFormat="1" ht="13.5" customHeight="1">
      <c r="A38" s="170"/>
      <c r="B38" s="159"/>
      <c r="C38" s="160"/>
      <c r="D38" s="160"/>
      <c r="E38" s="18"/>
      <c r="F38" s="19"/>
      <c r="G38" s="19"/>
      <c r="H38" s="19"/>
      <c r="I38" s="19"/>
      <c r="J38" s="19"/>
      <c r="K38" s="19"/>
    </row>
    <row r="39" spans="1:11" s="2" customFormat="1" ht="13.5" customHeight="1">
      <c r="A39" s="170"/>
      <c r="B39" s="159"/>
      <c r="C39" s="160"/>
      <c r="D39" s="160"/>
      <c r="E39" s="20"/>
      <c r="F39" s="21"/>
      <c r="G39" s="21"/>
      <c r="H39" s="21"/>
      <c r="I39" s="21"/>
      <c r="J39" s="21"/>
      <c r="K39" s="21"/>
    </row>
    <row r="40" spans="1:11" s="2" customFormat="1" ht="13.5" customHeight="1">
      <c r="A40" s="170"/>
      <c r="B40" s="159"/>
      <c r="C40" s="160"/>
      <c r="D40" s="160"/>
      <c r="E40" s="4"/>
      <c r="F40" s="3"/>
      <c r="G40" s="3"/>
      <c r="H40" s="3"/>
      <c r="I40" s="3"/>
      <c r="J40" s="3"/>
      <c r="K40" s="3"/>
    </row>
    <row r="41" spans="1:11" s="2" customFormat="1" ht="13.5" customHeight="1">
      <c r="A41" s="170"/>
      <c r="B41" s="159"/>
      <c r="C41" s="160"/>
      <c r="D41" s="160"/>
      <c r="E41" s="18"/>
      <c r="F41" s="19"/>
      <c r="G41" s="19"/>
      <c r="H41" s="19"/>
      <c r="I41" s="19"/>
      <c r="J41" s="19"/>
      <c r="K41" s="19"/>
    </row>
    <row r="42" spans="1:11" s="2" customFormat="1" ht="13.5" customHeight="1">
      <c r="A42" s="170"/>
      <c r="B42" s="159"/>
      <c r="C42" s="160"/>
      <c r="D42" s="160"/>
      <c r="E42" s="20"/>
      <c r="F42" s="21"/>
      <c r="G42" s="21"/>
      <c r="H42" s="21"/>
      <c r="I42" s="21"/>
      <c r="J42" s="21"/>
      <c r="K42" s="21"/>
    </row>
    <row r="43" spans="1:11" s="2" customFormat="1" ht="13.5" customHeight="1">
      <c r="A43" s="170"/>
      <c r="B43" s="159"/>
      <c r="C43" s="160"/>
      <c r="D43" s="160"/>
      <c r="E43" s="4"/>
      <c r="F43" s="3"/>
      <c r="G43" s="3"/>
      <c r="H43" s="3"/>
      <c r="I43" s="3"/>
      <c r="J43" s="3"/>
      <c r="K43" s="3"/>
    </row>
    <row r="44" spans="1:11" s="2" customFormat="1" ht="13.5" customHeight="1">
      <c r="A44" s="170"/>
      <c r="B44" s="159"/>
      <c r="C44" s="160"/>
      <c r="D44" s="160"/>
      <c r="E44" s="18"/>
      <c r="F44" s="19"/>
      <c r="G44" s="19"/>
      <c r="H44" s="19"/>
      <c r="I44" s="19"/>
      <c r="J44" s="19"/>
      <c r="K44" s="19"/>
    </row>
    <row r="45" spans="1:11" s="2" customFormat="1" ht="13.5" customHeight="1">
      <c r="A45" s="170"/>
      <c r="B45" s="159"/>
      <c r="C45" s="160"/>
      <c r="D45" s="160"/>
      <c r="E45" s="20"/>
      <c r="F45" s="21"/>
      <c r="G45" s="21"/>
      <c r="H45" s="21"/>
      <c r="I45" s="21"/>
      <c r="J45" s="21"/>
      <c r="K45" s="21"/>
    </row>
    <row r="46" spans="1:11" s="2" customFormat="1" ht="13.5" customHeight="1">
      <c r="A46" s="170"/>
      <c r="B46" s="159"/>
      <c r="C46" s="160"/>
      <c r="D46" s="160"/>
      <c r="E46" s="4"/>
      <c r="F46" s="3"/>
      <c r="G46" s="3"/>
      <c r="H46" s="3"/>
      <c r="I46" s="3"/>
      <c r="J46" s="3"/>
      <c r="K46" s="3"/>
    </row>
    <row r="47" spans="1:11" s="2" customFormat="1" ht="13.5" customHeight="1">
      <c r="A47" s="170"/>
      <c r="B47" s="159"/>
      <c r="C47" s="160"/>
      <c r="D47" s="160"/>
      <c r="E47" s="18"/>
      <c r="F47" s="19"/>
      <c r="G47" s="19"/>
      <c r="H47" s="19"/>
      <c r="I47" s="19"/>
      <c r="J47" s="19"/>
      <c r="K47" s="19"/>
    </row>
    <row r="48" spans="1:11" s="2" customFormat="1" ht="13.5" customHeight="1">
      <c r="A48" s="170"/>
      <c r="B48" s="159"/>
      <c r="C48" s="160"/>
      <c r="D48" s="160"/>
      <c r="E48" s="20"/>
      <c r="F48" s="21"/>
      <c r="G48" s="21"/>
      <c r="H48" s="21"/>
      <c r="I48" s="21"/>
      <c r="J48" s="21"/>
      <c r="K48" s="21"/>
    </row>
    <row r="49" spans="1:11" s="2" customFormat="1" ht="13.5" customHeight="1">
      <c r="A49" s="170"/>
      <c r="B49" s="159"/>
      <c r="C49" s="160"/>
      <c r="D49" s="160"/>
      <c r="E49" s="4"/>
      <c r="F49" s="3"/>
      <c r="G49" s="3"/>
      <c r="H49" s="3"/>
      <c r="I49" s="3"/>
      <c r="J49" s="3"/>
      <c r="K49" s="3"/>
    </row>
    <row r="50" spans="1:11" s="2" customFormat="1" ht="13.5" customHeight="1">
      <c r="A50" s="169" t="s">
        <v>74</v>
      </c>
      <c r="B50" s="7"/>
      <c r="C50" s="8"/>
      <c r="D50" s="8"/>
      <c r="E50" s="22"/>
      <c r="F50" s="22"/>
      <c r="G50" s="22"/>
      <c r="H50" s="22"/>
      <c r="I50" s="22"/>
      <c r="J50" s="22"/>
      <c r="K50" s="18"/>
    </row>
    <row r="51" spans="1:11" s="2" customFormat="1" ht="13.5" customHeight="1">
      <c r="A51" s="169"/>
      <c r="B51" s="9"/>
      <c r="C51" s="10"/>
      <c r="D51" s="10"/>
      <c r="E51" s="23"/>
      <c r="F51" s="23"/>
      <c r="G51" s="23"/>
      <c r="H51" s="23"/>
      <c r="I51" s="23"/>
      <c r="J51" s="23"/>
      <c r="K51" s="20"/>
    </row>
    <row r="52" spans="1:11" s="2" customFormat="1" ht="13.5" customHeight="1">
      <c r="A52" s="169"/>
      <c r="B52" s="9"/>
      <c r="C52" s="10"/>
      <c r="D52" s="10"/>
      <c r="E52" s="23"/>
      <c r="F52" s="23"/>
      <c r="G52" s="23"/>
      <c r="H52" s="23"/>
      <c r="I52" s="23"/>
      <c r="J52" s="23"/>
      <c r="K52" s="20"/>
    </row>
    <row r="53" spans="1:11" s="2" customFormat="1" ht="13.5" customHeight="1">
      <c r="A53" s="169"/>
      <c r="B53" s="11"/>
      <c r="C53" s="12"/>
      <c r="D53" s="12"/>
      <c r="E53" s="24"/>
      <c r="F53" s="24"/>
      <c r="G53" s="24"/>
      <c r="H53" s="24"/>
      <c r="I53" s="24"/>
      <c r="J53" s="24"/>
      <c r="K53" s="4"/>
    </row>
    <row r="54" spans="1:11" s="2" customFormat="1" ht="13.5" customHeight="1"/>
    <row r="55" spans="1:11" s="2" customFormat="1" ht="13.5" customHeight="1">
      <c r="A55" s="95" t="s">
        <v>119</v>
      </c>
    </row>
    <row r="56" spans="1:11" ht="13.5" customHeight="1">
      <c r="A56" s="96"/>
      <c r="B56" s="96"/>
      <c r="C56" s="96"/>
      <c r="D56" s="12"/>
      <c r="E56" s="96"/>
    </row>
    <row r="58" spans="1:11" ht="13.5" customHeight="1">
      <c r="A58" s="1" t="s">
        <v>118</v>
      </c>
    </row>
    <row r="59" spans="1:11" ht="13.5" customHeight="1">
      <c r="A59" s="96"/>
      <c r="B59" s="96"/>
      <c r="C59" s="96"/>
      <c r="D59" s="12"/>
      <c r="E59" s="96"/>
    </row>
    <row r="61" spans="1:11" ht="13.5" customHeight="1">
      <c r="E61" s="13"/>
    </row>
    <row r="62" spans="1:11" ht="13.5" customHeight="1">
      <c r="A62"/>
    </row>
  </sheetData>
  <mergeCells count="24">
    <mergeCell ref="B41:D43"/>
    <mergeCell ref="B44:D46"/>
    <mergeCell ref="B47:D49"/>
    <mergeCell ref="A50:A53"/>
    <mergeCell ref="B22:D24"/>
    <mergeCell ref="A25:A28"/>
    <mergeCell ref="A29:A49"/>
    <mergeCell ref="B29:D31"/>
    <mergeCell ref="B32:B34"/>
    <mergeCell ref="C32:D32"/>
    <mergeCell ref="C33:D33"/>
    <mergeCell ref="C34:D34"/>
    <mergeCell ref="B35:D37"/>
    <mergeCell ref="B38:D40"/>
    <mergeCell ref="A4:A24"/>
    <mergeCell ref="B4:D6"/>
    <mergeCell ref="B13:D15"/>
    <mergeCell ref="B16:D18"/>
    <mergeCell ref="B19:D21"/>
    <mergeCell ref="B7:B9"/>
    <mergeCell ref="C7:D7"/>
    <mergeCell ref="C8:D8"/>
    <mergeCell ref="C9:D9"/>
    <mergeCell ref="B10:D12"/>
  </mergeCells>
  <phoneticPr fontId="1"/>
  <pageMargins left="0.70866141732283472" right="0.31496062992125984" top="0.94488188976377963" bottom="0.35433070866141736" header="0.51181102362204722" footer="0.31496062992125984"/>
  <pageSetup paperSize="9" scale="94" orientation="portrait" r:id="rId1"/>
  <headerFooter scaleWithDoc="0" alignWithMargins="0">
    <oddHeader>&amp;C&amp;"ＭＳ Ｐ明朝,標準"&amp;20
&amp;16工事週報（週休２日工事用）&amp;R&amp;"ＭＳ Ｐ明朝,標準"&amp;10別紙２
様式施－２－１</oddHeader>
  </headerFooter>
  <rowBreaks count="1" manualBreakCount="1">
    <brk id="6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topLeftCell="A31" zoomScale="110" zoomScaleNormal="75" zoomScaleSheetLayoutView="110" workbookViewId="0">
      <selection activeCell="P10" sqref="P10"/>
    </sheetView>
  </sheetViews>
  <sheetFormatPr defaultColWidth="9" defaultRowHeight="13.5" customHeight="1"/>
  <cols>
    <col min="1" max="1" width="6.125" style="1" customWidth="1"/>
    <col min="2" max="2" width="7.875" style="1" customWidth="1"/>
    <col min="3" max="3" width="3.625" style="1" customWidth="1"/>
    <col min="4" max="4" width="8.5" style="2" customWidth="1"/>
    <col min="5" max="16384" width="9" style="1"/>
  </cols>
  <sheetData>
    <row r="1" spans="1:11" ht="13.5" customHeight="1">
      <c r="A1" s="14"/>
    </row>
    <row r="2" spans="1:11" ht="13.5" customHeight="1">
      <c r="A2" s="27" t="s">
        <v>75</v>
      </c>
    </row>
    <row r="3" spans="1:11" s="2" customFormat="1" ht="13.5" customHeight="1">
      <c r="A3" s="27" t="s">
        <v>64</v>
      </c>
      <c r="J3" s="2" t="s">
        <v>77</v>
      </c>
    </row>
    <row r="4" spans="1:11" s="2" customFormat="1" ht="13.5" customHeight="1">
      <c r="A4" s="170" t="s">
        <v>20</v>
      </c>
      <c r="B4" s="171" t="s">
        <v>17</v>
      </c>
      <c r="C4" s="172"/>
      <c r="D4" s="173"/>
      <c r="E4" s="16">
        <v>43107</v>
      </c>
      <c r="F4" s="16">
        <v>43108</v>
      </c>
      <c r="G4" s="16">
        <v>43109</v>
      </c>
      <c r="H4" s="16">
        <v>43110</v>
      </c>
      <c r="I4" s="16">
        <v>43111</v>
      </c>
      <c r="J4" s="16">
        <v>43112</v>
      </c>
      <c r="K4" s="16">
        <v>43113</v>
      </c>
    </row>
    <row r="5" spans="1:11" s="2" customFormat="1" ht="13.5" customHeight="1">
      <c r="A5" s="170"/>
      <c r="B5" s="174"/>
      <c r="C5" s="175"/>
      <c r="D5" s="176"/>
      <c r="E5" s="25" t="s">
        <v>22</v>
      </c>
      <c r="F5" s="25" t="s">
        <v>7</v>
      </c>
      <c r="G5" s="25" t="s">
        <v>8</v>
      </c>
      <c r="H5" s="17" t="s">
        <v>9</v>
      </c>
      <c r="I5" s="17" t="s">
        <v>10</v>
      </c>
      <c r="J5" s="17" t="s">
        <v>11</v>
      </c>
      <c r="K5" s="17" t="s">
        <v>5</v>
      </c>
    </row>
    <row r="6" spans="1:11" s="5" customFormat="1" ht="13.5" customHeight="1">
      <c r="A6" s="170"/>
      <c r="B6" s="174"/>
      <c r="C6" s="175"/>
      <c r="D6" s="176"/>
      <c r="E6" s="3"/>
      <c r="F6" s="3"/>
      <c r="G6" s="3"/>
      <c r="H6" s="3"/>
      <c r="I6" s="3"/>
      <c r="J6" s="3"/>
      <c r="K6" s="3"/>
    </row>
    <row r="7" spans="1:11" s="5" customFormat="1" ht="13.5" customHeight="1">
      <c r="A7" s="170"/>
      <c r="B7" s="161" t="s">
        <v>18</v>
      </c>
      <c r="C7" s="163" t="s">
        <v>19</v>
      </c>
      <c r="D7" s="164"/>
      <c r="E7" s="6" t="s">
        <v>23</v>
      </c>
      <c r="F7" s="6" t="s">
        <v>65</v>
      </c>
      <c r="G7" s="6" t="s">
        <v>66</v>
      </c>
      <c r="H7" s="6" t="s">
        <v>24</v>
      </c>
      <c r="I7" s="6" t="s">
        <v>65</v>
      </c>
      <c r="J7" s="6" t="s">
        <v>23</v>
      </c>
      <c r="K7" s="6" t="s">
        <v>23</v>
      </c>
    </row>
    <row r="8" spans="1:11" s="2" customFormat="1" ht="13.5" customHeight="1">
      <c r="A8" s="170"/>
      <c r="B8" s="161"/>
      <c r="C8" s="165" t="s">
        <v>72</v>
      </c>
      <c r="D8" s="166"/>
      <c r="E8" s="68"/>
      <c r="F8" s="68"/>
      <c r="G8" s="68"/>
      <c r="H8" s="68"/>
      <c r="I8" s="68"/>
      <c r="J8" s="68" t="s">
        <v>12</v>
      </c>
      <c r="K8" s="68" t="s">
        <v>12</v>
      </c>
    </row>
    <row r="9" spans="1:11" s="2" customFormat="1" ht="13.5" customHeight="1">
      <c r="A9" s="170"/>
      <c r="B9" s="162"/>
      <c r="C9" s="167" t="s">
        <v>73</v>
      </c>
      <c r="D9" s="168"/>
      <c r="E9" s="69"/>
      <c r="F9" s="69"/>
      <c r="G9" s="69"/>
      <c r="H9" s="69" t="s">
        <v>12</v>
      </c>
      <c r="I9" s="69"/>
      <c r="J9" s="69" t="s">
        <v>76</v>
      </c>
      <c r="K9" s="69" t="s">
        <v>12</v>
      </c>
    </row>
    <row r="10" spans="1:11" s="2" customFormat="1" ht="13.5" customHeight="1">
      <c r="A10" s="170"/>
      <c r="B10" s="159"/>
      <c r="C10" s="160"/>
      <c r="D10" s="160"/>
      <c r="E10" s="19"/>
      <c r="F10" s="19"/>
      <c r="G10" s="19"/>
      <c r="H10" s="19"/>
      <c r="I10" s="19"/>
      <c r="J10" s="19"/>
      <c r="K10" s="19"/>
    </row>
    <row r="11" spans="1:11" s="2" customFormat="1" ht="13.5" customHeight="1">
      <c r="A11" s="170"/>
      <c r="B11" s="159"/>
      <c r="C11" s="160"/>
      <c r="D11" s="160"/>
      <c r="E11" s="21"/>
      <c r="F11" s="21"/>
      <c r="G11" s="21"/>
      <c r="H11" s="21"/>
      <c r="I11" s="21"/>
      <c r="J11" s="21"/>
      <c r="K11" s="21"/>
    </row>
    <row r="12" spans="1:11" s="2" customFormat="1" ht="13.5" customHeight="1">
      <c r="A12" s="170"/>
      <c r="B12" s="159"/>
      <c r="C12" s="160"/>
      <c r="D12" s="160"/>
      <c r="E12" s="3"/>
      <c r="F12" s="3"/>
      <c r="G12" s="3"/>
      <c r="H12" s="3"/>
      <c r="I12" s="3"/>
      <c r="J12" s="3"/>
      <c r="K12" s="3"/>
    </row>
    <row r="13" spans="1:11" s="2" customFormat="1" ht="13.5" customHeight="1">
      <c r="A13" s="170"/>
      <c r="B13" s="159"/>
      <c r="C13" s="160"/>
      <c r="D13" s="160"/>
      <c r="E13" s="19"/>
      <c r="F13" s="19"/>
      <c r="G13" s="19"/>
      <c r="H13" s="19"/>
      <c r="I13" s="19"/>
      <c r="J13" s="19"/>
      <c r="K13" s="19"/>
    </row>
    <row r="14" spans="1:11" s="2" customFormat="1" ht="13.5" customHeight="1">
      <c r="A14" s="170"/>
      <c r="B14" s="159"/>
      <c r="C14" s="160"/>
      <c r="D14" s="160"/>
      <c r="E14" s="21"/>
      <c r="F14" s="21"/>
      <c r="G14" s="21"/>
      <c r="H14" s="21"/>
      <c r="I14" s="21"/>
      <c r="J14" s="21"/>
      <c r="K14" s="21"/>
    </row>
    <row r="15" spans="1:11" s="2" customFormat="1" ht="13.5" customHeight="1">
      <c r="A15" s="170"/>
      <c r="B15" s="159"/>
      <c r="C15" s="160"/>
      <c r="D15" s="160"/>
      <c r="E15" s="3"/>
      <c r="F15" s="3"/>
      <c r="G15" s="3"/>
      <c r="H15" s="3"/>
      <c r="I15" s="3"/>
      <c r="J15" s="3"/>
      <c r="K15" s="3"/>
    </row>
    <row r="16" spans="1:11" s="2" customFormat="1" ht="13.5" customHeight="1">
      <c r="A16" s="170"/>
      <c r="B16" s="159"/>
      <c r="C16" s="160"/>
      <c r="D16" s="160"/>
      <c r="E16" s="19"/>
      <c r="F16" s="19"/>
      <c r="G16" s="19"/>
      <c r="H16" s="19"/>
      <c r="I16" s="19"/>
      <c r="J16" s="19"/>
      <c r="K16" s="19"/>
    </row>
    <row r="17" spans="1:11" s="2" customFormat="1" ht="13.5" customHeight="1">
      <c r="A17" s="170"/>
      <c r="B17" s="159"/>
      <c r="C17" s="160"/>
      <c r="D17" s="160"/>
      <c r="E17" s="21"/>
      <c r="F17" s="21"/>
      <c r="G17" s="21"/>
      <c r="H17" s="21"/>
      <c r="I17" s="21"/>
      <c r="J17" s="21"/>
      <c r="K17" s="21"/>
    </row>
    <row r="18" spans="1:11" s="2" customFormat="1" ht="13.5" customHeight="1">
      <c r="A18" s="170"/>
      <c r="B18" s="159"/>
      <c r="C18" s="160"/>
      <c r="D18" s="160"/>
      <c r="E18" s="3"/>
      <c r="F18" s="3"/>
      <c r="G18" s="3"/>
      <c r="H18" s="3"/>
      <c r="I18" s="3"/>
      <c r="J18" s="3"/>
      <c r="K18" s="3"/>
    </row>
    <row r="19" spans="1:11" s="2" customFormat="1" ht="13.5" customHeight="1">
      <c r="A19" s="170"/>
      <c r="B19" s="159"/>
      <c r="C19" s="160"/>
      <c r="D19" s="160"/>
      <c r="E19" s="19"/>
      <c r="F19" s="19"/>
      <c r="G19" s="19"/>
      <c r="H19" s="19"/>
      <c r="I19" s="19"/>
      <c r="J19" s="19"/>
      <c r="K19" s="19"/>
    </row>
    <row r="20" spans="1:11" s="2" customFormat="1" ht="13.5" customHeight="1">
      <c r="A20" s="170"/>
      <c r="B20" s="159"/>
      <c r="C20" s="160"/>
      <c r="D20" s="160"/>
      <c r="E20" s="21"/>
      <c r="F20" s="21"/>
      <c r="G20" s="21"/>
      <c r="H20" s="21"/>
      <c r="I20" s="21"/>
      <c r="J20" s="21"/>
      <c r="K20" s="21"/>
    </row>
    <row r="21" spans="1:11" s="2" customFormat="1" ht="13.5" customHeight="1">
      <c r="A21" s="170"/>
      <c r="B21" s="159"/>
      <c r="C21" s="160"/>
      <c r="D21" s="160"/>
      <c r="E21" s="3"/>
      <c r="F21" s="3"/>
      <c r="G21" s="3"/>
      <c r="H21" s="3"/>
      <c r="I21" s="3"/>
      <c r="J21" s="3"/>
      <c r="K21" s="3"/>
    </row>
    <row r="22" spans="1:11" s="2" customFormat="1" ht="13.5" customHeight="1">
      <c r="A22" s="170"/>
      <c r="B22" s="159"/>
      <c r="C22" s="160"/>
      <c r="D22" s="160"/>
      <c r="E22" s="19"/>
      <c r="F22" s="19"/>
      <c r="G22" s="19"/>
      <c r="H22" s="19"/>
      <c r="I22" s="19"/>
      <c r="J22" s="19"/>
      <c r="K22" s="19"/>
    </row>
    <row r="23" spans="1:11" s="2" customFormat="1" ht="13.5" customHeight="1">
      <c r="A23" s="170"/>
      <c r="B23" s="159"/>
      <c r="C23" s="160"/>
      <c r="D23" s="160"/>
      <c r="E23" s="21"/>
      <c r="F23" s="21"/>
      <c r="G23" s="21"/>
      <c r="H23" s="21"/>
      <c r="I23" s="21"/>
      <c r="J23" s="21"/>
      <c r="K23" s="21"/>
    </row>
    <row r="24" spans="1:11" s="2" customFormat="1" ht="13.5" customHeight="1">
      <c r="A24" s="170"/>
      <c r="B24" s="159"/>
      <c r="C24" s="160"/>
      <c r="D24" s="160"/>
      <c r="E24" s="3"/>
      <c r="F24" s="3"/>
      <c r="G24" s="3"/>
      <c r="H24" s="3"/>
      <c r="I24" s="3"/>
      <c r="J24" s="3"/>
      <c r="K24" s="3"/>
    </row>
    <row r="25" spans="1:11" s="2" customFormat="1" ht="13.5" customHeight="1">
      <c r="A25" s="169" t="s">
        <v>74</v>
      </c>
      <c r="B25" s="7"/>
      <c r="C25" s="8"/>
      <c r="D25" s="8"/>
      <c r="E25" s="22"/>
      <c r="F25" s="22"/>
      <c r="G25" s="22"/>
      <c r="H25" s="22"/>
      <c r="I25" s="22"/>
      <c r="J25" s="22"/>
      <c r="K25" s="18"/>
    </row>
    <row r="26" spans="1:11" s="2" customFormat="1" ht="13.5" customHeight="1">
      <c r="A26" s="169"/>
      <c r="B26" s="9"/>
      <c r="C26" s="10"/>
      <c r="D26" s="10"/>
      <c r="E26" s="23"/>
      <c r="F26" s="23"/>
      <c r="G26" s="23"/>
      <c r="H26" s="23"/>
      <c r="I26" s="23"/>
      <c r="J26" s="23"/>
      <c r="K26" s="20"/>
    </row>
    <row r="27" spans="1:11" s="2" customFormat="1" ht="13.5" customHeight="1">
      <c r="A27" s="169"/>
      <c r="B27" s="9"/>
      <c r="C27" s="10"/>
      <c r="D27" s="10"/>
      <c r="E27" s="23"/>
      <c r="F27" s="23"/>
      <c r="G27" s="23"/>
      <c r="H27" s="23"/>
      <c r="I27" s="23"/>
      <c r="J27" s="23"/>
      <c r="K27" s="20"/>
    </row>
    <row r="28" spans="1:11" s="2" customFormat="1" ht="13.5" customHeight="1">
      <c r="A28" s="169"/>
      <c r="B28" s="11"/>
      <c r="C28" s="12"/>
      <c r="D28" s="12"/>
      <c r="E28" s="24"/>
      <c r="F28" s="24"/>
      <c r="G28" s="24"/>
      <c r="H28" s="24"/>
      <c r="I28" s="24"/>
      <c r="J28" s="24"/>
      <c r="K28" s="4"/>
    </row>
    <row r="29" spans="1:11" s="2" customFormat="1" ht="13.5" customHeight="1">
      <c r="A29" s="170" t="s">
        <v>67</v>
      </c>
      <c r="B29" s="171" t="s">
        <v>17</v>
      </c>
      <c r="C29" s="172"/>
      <c r="D29" s="173"/>
      <c r="E29" s="15">
        <v>43114</v>
      </c>
      <c r="F29" s="15">
        <v>43115</v>
      </c>
      <c r="G29" s="15">
        <v>43116</v>
      </c>
      <c r="H29" s="15">
        <v>43117</v>
      </c>
      <c r="I29" s="15">
        <v>43118</v>
      </c>
      <c r="J29" s="15">
        <v>43119</v>
      </c>
      <c r="K29" s="15">
        <v>43120</v>
      </c>
    </row>
    <row r="30" spans="1:11" s="2" customFormat="1" ht="13.5" customHeight="1">
      <c r="A30" s="170"/>
      <c r="B30" s="174"/>
      <c r="C30" s="175"/>
      <c r="D30" s="176"/>
      <c r="E30" s="17" t="s">
        <v>22</v>
      </c>
      <c r="F30" s="17" t="s">
        <v>7</v>
      </c>
      <c r="G30" s="17" t="s">
        <v>8</v>
      </c>
      <c r="H30" s="17" t="s">
        <v>9</v>
      </c>
      <c r="I30" s="17" t="s">
        <v>10</v>
      </c>
      <c r="J30" s="17" t="s">
        <v>11</v>
      </c>
      <c r="K30" s="17" t="s">
        <v>5</v>
      </c>
    </row>
    <row r="31" spans="1:11" s="5" customFormat="1" ht="13.5" customHeight="1">
      <c r="A31" s="170"/>
      <c r="B31" s="174"/>
      <c r="C31" s="175"/>
      <c r="D31" s="176"/>
      <c r="E31" s="4" t="s">
        <v>21</v>
      </c>
      <c r="F31" s="3"/>
      <c r="G31" s="3"/>
      <c r="H31" s="3"/>
      <c r="I31" s="3"/>
      <c r="J31" s="3"/>
      <c r="K31" s="3"/>
    </row>
    <row r="32" spans="1:11" s="5" customFormat="1" ht="13.5" customHeight="1">
      <c r="A32" s="170"/>
      <c r="B32" s="161" t="s">
        <v>18</v>
      </c>
      <c r="C32" s="177" t="s">
        <v>19</v>
      </c>
      <c r="D32" s="178"/>
      <c r="E32" s="19"/>
      <c r="F32" s="19"/>
      <c r="G32" s="19"/>
      <c r="H32" s="19"/>
      <c r="I32" s="19"/>
      <c r="J32" s="19"/>
      <c r="K32" s="19"/>
    </row>
    <row r="33" spans="1:11" s="2" customFormat="1" ht="13.5" customHeight="1">
      <c r="A33" s="170"/>
      <c r="B33" s="161"/>
      <c r="C33" s="165" t="s">
        <v>72</v>
      </c>
      <c r="D33" s="166"/>
      <c r="E33" s="68"/>
      <c r="F33" s="68"/>
      <c r="G33" s="68"/>
      <c r="H33" s="68"/>
      <c r="I33" s="68"/>
      <c r="J33" s="68" t="s">
        <v>12</v>
      </c>
      <c r="K33" s="68" t="s">
        <v>12</v>
      </c>
    </row>
    <row r="34" spans="1:11" s="2" customFormat="1" ht="13.5" customHeight="1">
      <c r="A34" s="170"/>
      <c r="B34" s="162"/>
      <c r="C34" s="167" t="s">
        <v>73</v>
      </c>
      <c r="D34" s="168"/>
      <c r="E34" s="69"/>
      <c r="F34" s="69"/>
      <c r="G34" s="69"/>
      <c r="H34" s="69"/>
      <c r="I34" s="69"/>
      <c r="J34" s="69"/>
      <c r="K34" s="69"/>
    </row>
    <row r="35" spans="1:11" s="2" customFormat="1" ht="13.5" customHeight="1">
      <c r="A35" s="170"/>
      <c r="B35" s="159"/>
      <c r="C35" s="160"/>
      <c r="D35" s="160"/>
      <c r="E35" s="18"/>
      <c r="F35" s="19"/>
      <c r="G35" s="19"/>
      <c r="H35" s="19"/>
      <c r="I35" s="19"/>
      <c r="J35" s="19"/>
      <c r="K35" s="19"/>
    </row>
    <row r="36" spans="1:11" s="2" customFormat="1" ht="13.5" customHeight="1">
      <c r="A36" s="170"/>
      <c r="B36" s="159"/>
      <c r="C36" s="160"/>
      <c r="D36" s="160"/>
      <c r="E36" s="20"/>
      <c r="F36" s="21"/>
      <c r="G36" s="21"/>
      <c r="H36" s="21"/>
      <c r="I36" s="21"/>
      <c r="J36" s="21"/>
      <c r="K36" s="21"/>
    </row>
    <row r="37" spans="1:11" s="2" customFormat="1" ht="13.5" customHeight="1">
      <c r="A37" s="170"/>
      <c r="B37" s="159"/>
      <c r="C37" s="160"/>
      <c r="D37" s="160"/>
      <c r="E37" s="4"/>
      <c r="F37" s="3"/>
      <c r="G37" s="3"/>
      <c r="H37" s="3"/>
      <c r="I37" s="3"/>
      <c r="J37" s="3"/>
      <c r="K37" s="3"/>
    </row>
    <row r="38" spans="1:11" s="2" customFormat="1" ht="13.5" customHeight="1">
      <c r="A38" s="170"/>
      <c r="B38" s="159"/>
      <c r="C38" s="160"/>
      <c r="D38" s="160"/>
      <c r="E38" s="18"/>
      <c r="F38" s="19"/>
      <c r="G38" s="19"/>
      <c r="H38" s="19"/>
      <c r="I38" s="19"/>
      <c r="J38" s="19"/>
      <c r="K38" s="19"/>
    </row>
    <row r="39" spans="1:11" s="2" customFormat="1" ht="13.5" customHeight="1">
      <c r="A39" s="170"/>
      <c r="B39" s="159"/>
      <c r="C39" s="160"/>
      <c r="D39" s="160"/>
      <c r="E39" s="20"/>
      <c r="F39" s="21"/>
      <c r="G39" s="21"/>
      <c r="H39" s="21"/>
      <c r="I39" s="21"/>
      <c r="J39" s="21"/>
      <c r="K39" s="21"/>
    </row>
    <row r="40" spans="1:11" s="2" customFormat="1" ht="13.5" customHeight="1">
      <c r="A40" s="170"/>
      <c r="B40" s="159"/>
      <c r="C40" s="160"/>
      <c r="D40" s="160"/>
      <c r="E40" s="4"/>
      <c r="F40" s="3"/>
      <c r="G40" s="3"/>
      <c r="H40" s="3"/>
      <c r="I40" s="3"/>
      <c r="J40" s="3"/>
      <c r="K40" s="3"/>
    </row>
    <row r="41" spans="1:11" s="2" customFormat="1" ht="13.5" customHeight="1">
      <c r="A41" s="170"/>
      <c r="B41" s="159"/>
      <c r="C41" s="160"/>
      <c r="D41" s="160"/>
      <c r="E41" s="18"/>
      <c r="F41" s="19"/>
      <c r="G41" s="19"/>
      <c r="H41" s="19"/>
      <c r="I41" s="19"/>
      <c r="J41" s="19"/>
      <c r="K41" s="19"/>
    </row>
    <row r="42" spans="1:11" s="2" customFormat="1" ht="13.5" customHeight="1">
      <c r="A42" s="170"/>
      <c r="B42" s="159"/>
      <c r="C42" s="160"/>
      <c r="D42" s="160"/>
      <c r="E42" s="20"/>
      <c r="F42" s="21"/>
      <c r="G42" s="21"/>
      <c r="H42" s="21"/>
      <c r="I42" s="21"/>
      <c r="J42" s="21"/>
      <c r="K42" s="21"/>
    </row>
    <row r="43" spans="1:11" s="2" customFormat="1" ht="13.5" customHeight="1">
      <c r="A43" s="170"/>
      <c r="B43" s="159"/>
      <c r="C43" s="160"/>
      <c r="D43" s="160"/>
      <c r="E43" s="4"/>
      <c r="F43" s="3"/>
      <c r="G43" s="3"/>
      <c r="H43" s="3"/>
      <c r="I43" s="3"/>
      <c r="J43" s="3"/>
      <c r="K43" s="3"/>
    </row>
    <row r="44" spans="1:11" s="2" customFormat="1" ht="13.5" customHeight="1">
      <c r="A44" s="170"/>
      <c r="B44" s="159"/>
      <c r="C44" s="160"/>
      <c r="D44" s="160"/>
      <c r="E44" s="18"/>
      <c r="F44" s="19"/>
      <c r="G44" s="19"/>
      <c r="H44" s="19"/>
      <c r="I44" s="19"/>
      <c r="J44" s="19"/>
      <c r="K44" s="19"/>
    </row>
    <row r="45" spans="1:11" s="2" customFormat="1" ht="13.5" customHeight="1">
      <c r="A45" s="170"/>
      <c r="B45" s="159"/>
      <c r="C45" s="160"/>
      <c r="D45" s="160"/>
      <c r="E45" s="20"/>
      <c r="F45" s="21"/>
      <c r="G45" s="21"/>
      <c r="H45" s="21"/>
      <c r="I45" s="21"/>
      <c r="J45" s="21"/>
      <c r="K45" s="21"/>
    </row>
    <row r="46" spans="1:11" s="2" customFormat="1" ht="13.5" customHeight="1">
      <c r="A46" s="170"/>
      <c r="B46" s="159"/>
      <c r="C46" s="160"/>
      <c r="D46" s="160"/>
      <c r="E46" s="4"/>
      <c r="F46" s="3"/>
      <c r="G46" s="3"/>
      <c r="H46" s="3"/>
      <c r="I46" s="3"/>
      <c r="J46" s="3"/>
      <c r="K46" s="3"/>
    </row>
    <row r="47" spans="1:11" s="2" customFormat="1" ht="13.5" customHeight="1">
      <c r="A47" s="170"/>
      <c r="B47" s="159"/>
      <c r="C47" s="160"/>
      <c r="D47" s="160"/>
      <c r="E47" s="18"/>
      <c r="F47" s="19"/>
      <c r="G47" s="19"/>
      <c r="H47" s="19"/>
      <c r="I47" s="19"/>
      <c r="J47" s="19"/>
      <c r="K47" s="19"/>
    </row>
    <row r="48" spans="1:11" s="2" customFormat="1" ht="13.5" customHeight="1">
      <c r="A48" s="170"/>
      <c r="B48" s="159"/>
      <c r="C48" s="160"/>
      <c r="D48" s="160"/>
      <c r="E48" s="20"/>
      <c r="F48" s="21"/>
      <c r="G48" s="21"/>
      <c r="H48" s="21"/>
      <c r="I48" s="21"/>
      <c r="J48" s="21"/>
      <c r="K48" s="21"/>
    </row>
    <row r="49" spans="1:11" s="2" customFormat="1" ht="13.5" customHeight="1">
      <c r="A49" s="170"/>
      <c r="B49" s="159"/>
      <c r="C49" s="160"/>
      <c r="D49" s="160"/>
      <c r="E49" s="4"/>
      <c r="F49" s="3"/>
      <c r="G49" s="3"/>
      <c r="H49" s="3"/>
      <c r="I49" s="3"/>
      <c r="J49" s="3"/>
      <c r="K49" s="3"/>
    </row>
    <row r="50" spans="1:11" s="2" customFormat="1" ht="13.5" customHeight="1">
      <c r="A50" s="169" t="s">
        <v>74</v>
      </c>
      <c r="B50" s="7"/>
      <c r="C50" s="8"/>
      <c r="D50" s="8"/>
      <c r="E50" s="22"/>
      <c r="F50" s="22"/>
      <c r="G50" s="22"/>
      <c r="H50" s="22"/>
      <c r="I50" s="22"/>
      <c r="J50" s="22"/>
      <c r="K50" s="18"/>
    </row>
    <row r="51" spans="1:11" s="2" customFormat="1" ht="13.5" customHeight="1">
      <c r="A51" s="169"/>
      <c r="B51" s="9"/>
      <c r="C51" s="10"/>
      <c r="D51" s="10"/>
      <c r="E51" s="23"/>
      <c r="F51" s="23"/>
      <c r="G51" s="23"/>
      <c r="H51" s="23"/>
      <c r="I51" s="23"/>
      <c r="J51" s="23"/>
      <c r="K51" s="20"/>
    </row>
    <row r="52" spans="1:11" s="2" customFormat="1" ht="13.5" customHeight="1">
      <c r="A52" s="169"/>
      <c r="B52" s="9"/>
      <c r="C52" s="10"/>
      <c r="D52" s="10"/>
      <c r="E52" s="23"/>
      <c r="F52" s="23"/>
      <c r="G52" s="23"/>
      <c r="H52" s="23"/>
      <c r="I52" s="23"/>
      <c r="J52" s="23"/>
      <c r="K52" s="20"/>
    </row>
    <row r="53" spans="1:11" s="2" customFormat="1" ht="13.5" customHeight="1">
      <c r="A53" s="169"/>
      <c r="B53" s="11"/>
      <c r="C53" s="12"/>
      <c r="D53" s="12"/>
      <c r="E53" s="24"/>
      <c r="F53" s="24"/>
      <c r="G53" s="24"/>
      <c r="H53" s="24"/>
      <c r="I53" s="24"/>
      <c r="J53" s="24"/>
      <c r="K53" s="4"/>
    </row>
    <row r="54" spans="1:11" s="2" customFormat="1" ht="13.5" customHeight="1"/>
    <row r="55" spans="1:11" s="2" customFormat="1" ht="13.5" customHeight="1">
      <c r="A55" s="95" t="s">
        <v>119</v>
      </c>
    </row>
    <row r="56" spans="1:11" ht="13.5" customHeight="1">
      <c r="A56" s="96"/>
      <c r="B56" s="96"/>
      <c r="C56" s="96"/>
      <c r="D56" s="12"/>
      <c r="E56" s="96"/>
    </row>
    <row r="58" spans="1:11" ht="13.5" customHeight="1">
      <c r="A58" s="1" t="s">
        <v>118</v>
      </c>
    </row>
    <row r="59" spans="1:11" ht="13.5" customHeight="1">
      <c r="A59" s="96"/>
      <c r="B59" s="96"/>
      <c r="C59" s="96"/>
      <c r="D59" s="12"/>
      <c r="E59" s="96"/>
    </row>
    <row r="61" spans="1:11" ht="13.5" customHeight="1">
      <c r="E61" s="13"/>
    </row>
    <row r="62" spans="1:11" ht="13.5" customHeight="1">
      <c r="A62"/>
    </row>
  </sheetData>
  <mergeCells count="24">
    <mergeCell ref="C34:D34"/>
    <mergeCell ref="B19:D21"/>
    <mergeCell ref="C7:D7"/>
    <mergeCell ref="B22:D24"/>
    <mergeCell ref="B10:D12"/>
    <mergeCell ref="B7:B9"/>
    <mergeCell ref="C8:D8"/>
    <mergeCell ref="C9:D9"/>
    <mergeCell ref="A50:A53"/>
    <mergeCell ref="B4:D6"/>
    <mergeCell ref="A29:A49"/>
    <mergeCell ref="B29:D31"/>
    <mergeCell ref="B32:B34"/>
    <mergeCell ref="C32:D32"/>
    <mergeCell ref="B35:D37"/>
    <mergeCell ref="B38:D40"/>
    <mergeCell ref="B41:D43"/>
    <mergeCell ref="B44:D46"/>
    <mergeCell ref="B47:D49"/>
    <mergeCell ref="A4:A24"/>
    <mergeCell ref="A25:A28"/>
    <mergeCell ref="B13:D15"/>
    <mergeCell ref="B16:D18"/>
    <mergeCell ref="C33:D33"/>
  </mergeCells>
  <phoneticPr fontId="1"/>
  <pageMargins left="0.70866141732283472" right="0.31496062992125984" top="0.94488188976377963" bottom="0.35433070866141736" header="0.51181102362204722" footer="0.31496062992125984"/>
  <pageSetup paperSize="9" scale="94" orientation="portrait" r:id="rId1"/>
  <headerFooter scaleWithDoc="0" alignWithMargins="0">
    <oddHeader>&amp;C&amp;"ＭＳ Ｐ明朝,標準"&amp;20
&amp;16工事週報（週休２日工事用）&amp;R&amp;"ＭＳ Ｐ明朝,標準"&amp;10別紙２
様式施－２－１</oddHeader>
  </headerFooter>
  <rowBreaks count="1" manualBreakCount="1">
    <brk id="6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workbookViewId="0">
      <selection activeCell="G13" sqref="G13"/>
    </sheetView>
  </sheetViews>
  <sheetFormatPr defaultRowHeight="13.5"/>
  <cols>
    <col min="1" max="7" width="11.5" customWidth="1"/>
    <col min="10" max="11" width="11.5" customWidth="1"/>
    <col min="12" max="12" width="2.625" customWidth="1"/>
    <col min="13" max="16" width="11.5" customWidth="1"/>
  </cols>
  <sheetData>
    <row r="1" spans="1:16" s="67" customFormat="1" ht="15" customHeight="1">
      <c r="A1" s="66" t="s">
        <v>25</v>
      </c>
      <c r="B1" s="65" t="s">
        <v>26</v>
      </c>
      <c r="D1" s="66" t="s">
        <v>68</v>
      </c>
      <c r="E1" s="66" t="s">
        <v>71</v>
      </c>
      <c r="F1" s="66" t="s">
        <v>69</v>
      </c>
      <c r="G1" s="65" t="s">
        <v>70</v>
      </c>
      <c r="J1" s="66" t="s">
        <v>25</v>
      </c>
      <c r="K1" s="65" t="s">
        <v>26</v>
      </c>
      <c r="L1" s="79"/>
      <c r="M1" s="66" t="s">
        <v>68</v>
      </c>
      <c r="N1" s="66" t="s">
        <v>71</v>
      </c>
      <c r="O1" s="66" t="s">
        <v>69</v>
      </c>
      <c r="P1" s="65" t="s">
        <v>70</v>
      </c>
    </row>
    <row r="2" spans="1:16" ht="62.25" customHeight="1">
      <c r="A2" s="26"/>
      <c r="B2" s="26"/>
      <c r="D2" s="26"/>
      <c r="E2" s="26"/>
      <c r="F2" s="26"/>
      <c r="G2" s="26"/>
      <c r="J2" s="26"/>
      <c r="K2" s="26"/>
      <c r="L2" s="80"/>
      <c r="M2" s="26"/>
      <c r="N2" s="26"/>
      <c r="O2" s="26"/>
      <c r="P2" s="26"/>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topLeftCell="A82" workbookViewId="0">
      <selection activeCell="H109" sqref="H109"/>
    </sheetView>
  </sheetViews>
  <sheetFormatPr defaultRowHeight="13.5"/>
  <cols>
    <col min="1" max="1" width="11.625" bestFit="1" customWidth="1"/>
    <col min="2" max="2" width="3.375" bestFit="1" customWidth="1"/>
    <col min="3" max="3" width="13" bestFit="1" customWidth="1"/>
    <col min="6" max="6" width="11.625" bestFit="1" customWidth="1"/>
    <col min="7" max="7" width="3.375" bestFit="1" customWidth="1"/>
    <col min="8" max="8" width="13" bestFit="1" customWidth="1"/>
    <col min="9" max="9" width="11.625" bestFit="1" customWidth="1"/>
    <col min="10" max="10" width="17.25" bestFit="1" customWidth="1"/>
  </cols>
  <sheetData>
    <row r="1" spans="1:3">
      <c r="A1" s="61">
        <v>43101</v>
      </c>
      <c r="B1" t="s">
        <v>6</v>
      </c>
      <c r="C1" t="s">
        <v>47</v>
      </c>
    </row>
    <row r="2" spans="1:3">
      <c r="A2" s="61">
        <v>43108</v>
      </c>
      <c r="B2" t="s">
        <v>6</v>
      </c>
      <c r="C2" t="s">
        <v>48</v>
      </c>
    </row>
    <row r="3" spans="1:3">
      <c r="A3" s="61">
        <v>43142</v>
      </c>
      <c r="B3" t="s">
        <v>5</v>
      </c>
      <c r="C3" t="s">
        <v>49</v>
      </c>
    </row>
    <row r="4" spans="1:3">
      <c r="A4" s="61">
        <v>43143</v>
      </c>
      <c r="B4" t="s">
        <v>6</v>
      </c>
      <c r="C4" t="s">
        <v>50</v>
      </c>
    </row>
    <row r="5" spans="1:3">
      <c r="A5" s="61">
        <v>43180</v>
      </c>
      <c r="B5" t="s">
        <v>8</v>
      </c>
      <c r="C5" t="s">
        <v>51</v>
      </c>
    </row>
    <row r="6" spans="1:3">
      <c r="A6" s="61">
        <v>43219</v>
      </c>
      <c r="B6" t="s">
        <v>5</v>
      </c>
      <c r="C6" t="s">
        <v>52</v>
      </c>
    </row>
    <row r="7" spans="1:3">
      <c r="A7" s="61">
        <v>43220</v>
      </c>
      <c r="B7" t="s">
        <v>6</v>
      </c>
      <c r="C7" t="s">
        <v>50</v>
      </c>
    </row>
    <row r="8" spans="1:3">
      <c r="A8" s="61">
        <v>43223</v>
      </c>
      <c r="B8" t="s">
        <v>9</v>
      </c>
      <c r="C8" t="s">
        <v>53</v>
      </c>
    </row>
    <row r="9" spans="1:3">
      <c r="A9" s="61">
        <v>43224</v>
      </c>
      <c r="B9" t="s">
        <v>10</v>
      </c>
      <c r="C9" t="s">
        <v>54</v>
      </c>
    </row>
    <row r="10" spans="1:3">
      <c r="A10" s="61">
        <v>43225</v>
      </c>
      <c r="B10" t="s">
        <v>11</v>
      </c>
      <c r="C10" t="s">
        <v>55</v>
      </c>
    </row>
    <row r="11" spans="1:3">
      <c r="A11" s="61">
        <v>43297</v>
      </c>
      <c r="B11" t="s">
        <v>6</v>
      </c>
      <c r="C11" t="s">
        <v>56</v>
      </c>
    </row>
    <row r="12" spans="1:3">
      <c r="A12" s="61">
        <v>43323</v>
      </c>
      <c r="B12" t="s">
        <v>11</v>
      </c>
      <c r="C12" t="s">
        <v>57</v>
      </c>
    </row>
    <row r="13" spans="1:3">
      <c r="A13" s="61">
        <v>43360</v>
      </c>
      <c r="B13" t="s">
        <v>6</v>
      </c>
      <c r="C13" t="s">
        <v>58</v>
      </c>
    </row>
    <row r="14" spans="1:3">
      <c r="A14" s="61">
        <v>43366</v>
      </c>
      <c r="B14" t="s">
        <v>5</v>
      </c>
      <c r="C14" t="s">
        <v>59</v>
      </c>
    </row>
    <row r="15" spans="1:3">
      <c r="A15" s="61">
        <v>43367</v>
      </c>
      <c r="B15" t="s">
        <v>6</v>
      </c>
      <c r="C15" t="s">
        <v>50</v>
      </c>
    </row>
    <row r="16" spans="1:3">
      <c r="A16" s="61">
        <v>43381</v>
      </c>
      <c r="B16" t="s">
        <v>6</v>
      </c>
      <c r="C16" t="s">
        <v>60</v>
      </c>
    </row>
    <row r="17" spans="1:3">
      <c r="A17" s="61">
        <v>43407</v>
      </c>
      <c r="B17" t="s">
        <v>11</v>
      </c>
      <c r="C17" t="s">
        <v>61</v>
      </c>
    </row>
    <row r="18" spans="1:3">
      <c r="A18" s="61">
        <v>43427</v>
      </c>
      <c r="B18" t="s">
        <v>10</v>
      </c>
      <c r="C18" t="s">
        <v>62</v>
      </c>
    </row>
    <row r="19" spans="1:3">
      <c r="A19" s="61">
        <v>43457</v>
      </c>
      <c r="B19" t="s">
        <v>5</v>
      </c>
      <c r="C19" t="s">
        <v>63</v>
      </c>
    </row>
    <row r="20" spans="1:3">
      <c r="A20" s="61">
        <v>43458</v>
      </c>
      <c r="B20" t="s">
        <v>6</v>
      </c>
      <c r="C20" t="s">
        <v>50</v>
      </c>
    </row>
    <row r="21" spans="1:3">
      <c r="A21" s="61">
        <v>43466</v>
      </c>
      <c r="B21" t="s">
        <v>7</v>
      </c>
      <c r="C21" t="s">
        <v>47</v>
      </c>
    </row>
    <row r="22" spans="1:3">
      <c r="A22" s="61">
        <v>43479</v>
      </c>
      <c r="B22" t="s">
        <v>6</v>
      </c>
      <c r="C22" t="s">
        <v>48</v>
      </c>
    </row>
    <row r="23" spans="1:3">
      <c r="A23" s="61">
        <v>43507</v>
      </c>
      <c r="B23" t="s">
        <v>6</v>
      </c>
      <c r="C23" t="s">
        <v>49</v>
      </c>
    </row>
    <row r="24" spans="1:3">
      <c r="A24" s="61">
        <v>43545</v>
      </c>
      <c r="B24" t="s">
        <v>9</v>
      </c>
      <c r="C24" t="s">
        <v>51</v>
      </c>
    </row>
    <row r="25" spans="1:3">
      <c r="A25" s="61">
        <v>43584</v>
      </c>
      <c r="B25" t="s">
        <v>6</v>
      </c>
      <c r="C25" t="s">
        <v>52</v>
      </c>
    </row>
    <row r="26" spans="1:3">
      <c r="A26" s="61">
        <v>43588</v>
      </c>
      <c r="B26" t="s">
        <v>10</v>
      </c>
      <c r="C26" t="s">
        <v>53</v>
      </c>
    </row>
    <row r="27" spans="1:3">
      <c r="A27" s="61">
        <v>43589</v>
      </c>
      <c r="B27" t="s">
        <v>11</v>
      </c>
      <c r="C27" t="s">
        <v>54</v>
      </c>
    </row>
    <row r="28" spans="1:3">
      <c r="A28" s="61">
        <v>43590</v>
      </c>
      <c r="B28" t="s">
        <v>5</v>
      </c>
      <c r="C28" t="s">
        <v>55</v>
      </c>
    </row>
    <row r="29" spans="1:3">
      <c r="A29" s="61">
        <v>43591</v>
      </c>
      <c r="B29" t="s">
        <v>6</v>
      </c>
      <c r="C29" t="s">
        <v>50</v>
      </c>
    </row>
    <row r="30" spans="1:3">
      <c r="A30" s="61">
        <v>43661</v>
      </c>
      <c r="B30" t="s">
        <v>6</v>
      </c>
      <c r="C30" t="s">
        <v>56</v>
      </c>
    </row>
    <row r="31" spans="1:3">
      <c r="A31" s="61">
        <v>43688</v>
      </c>
      <c r="B31" t="s">
        <v>5</v>
      </c>
      <c r="C31" t="s">
        <v>57</v>
      </c>
    </row>
    <row r="32" spans="1:3">
      <c r="A32" s="61">
        <v>43689</v>
      </c>
      <c r="B32" t="s">
        <v>6</v>
      </c>
      <c r="C32" t="s">
        <v>50</v>
      </c>
    </row>
    <row r="33" spans="1:3">
      <c r="A33" s="61">
        <v>43724</v>
      </c>
      <c r="B33" t="s">
        <v>6</v>
      </c>
      <c r="C33" t="s">
        <v>58</v>
      </c>
    </row>
    <row r="34" spans="1:3">
      <c r="A34" s="61">
        <v>43731</v>
      </c>
      <c r="B34" t="s">
        <v>6</v>
      </c>
      <c r="C34" t="s">
        <v>59</v>
      </c>
    </row>
    <row r="35" spans="1:3">
      <c r="A35" s="61">
        <v>43752</v>
      </c>
      <c r="B35" t="s">
        <v>6</v>
      </c>
      <c r="C35" t="s">
        <v>60</v>
      </c>
    </row>
    <row r="36" spans="1:3">
      <c r="A36" s="61">
        <v>43772</v>
      </c>
      <c r="B36" t="s">
        <v>5</v>
      </c>
      <c r="C36" t="s">
        <v>61</v>
      </c>
    </row>
    <row r="37" spans="1:3">
      <c r="A37" s="61">
        <v>43773</v>
      </c>
      <c r="B37" t="s">
        <v>6</v>
      </c>
      <c r="C37" t="s">
        <v>50</v>
      </c>
    </row>
    <row r="38" spans="1:3">
      <c r="A38" s="61">
        <v>43792</v>
      </c>
      <c r="B38" t="s">
        <v>11</v>
      </c>
      <c r="C38" t="s">
        <v>62</v>
      </c>
    </row>
    <row r="39" spans="1:3">
      <c r="A39" s="61">
        <v>43822</v>
      </c>
      <c r="B39" t="s">
        <v>6</v>
      </c>
      <c r="C39" t="s">
        <v>63</v>
      </c>
    </row>
    <row r="40" spans="1:3">
      <c r="A40" s="61">
        <v>43831</v>
      </c>
      <c r="B40" t="s">
        <v>8</v>
      </c>
      <c r="C40" t="s">
        <v>47</v>
      </c>
    </row>
    <row r="41" spans="1:3">
      <c r="A41" s="61">
        <v>43843</v>
      </c>
      <c r="B41" t="s">
        <v>6</v>
      </c>
      <c r="C41" t="s">
        <v>48</v>
      </c>
    </row>
    <row r="42" spans="1:3">
      <c r="A42" s="61">
        <v>43872</v>
      </c>
      <c r="B42" t="s">
        <v>7</v>
      </c>
      <c r="C42" t="s">
        <v>49</v>
      </c>
    </row>
    <row r="43" spans="1:3">
      <c r="A43" s="61">
        <v>43910</v>
      </c>
      <c r="B43" t="s">
        <v>10</v>
      </c>
      <c r="C43" t="s">
        <v>51</v>
      </c>
    </row>
    <row r="44" spans="1:3">
      <c r="A44" s="61">
        <v>43950</v>
      </c>
      <c r="B44" t="s">
        <v>8</v>
      </c>
      <c r="C44" t="s">
        <v>52</v>
      </c>
    </row>
    <row r="45" spans="1:3">
      <c r="A45" s="61">
        <v>43954</v>
      </c>
      <c r="B45" t="s">
        <v>5</v>
      </c>
      <c r="C45" t="s">
        <v>53</v>
      </c>
    </row>
    <row r="46" spans="1:3">
      <c r="A46" s="61">
        <v>43955</v>
      </c>
      <c r="B46" t="s">
        <v>6</v>
      </c>
      <c r="C46" t="s">
        <v>54</v>
      </c>
    </row>
    <row r="47" spans="1:3">
      <c r="A47" s="61">
        <v>43956</v>
      </c>
      <c r="B47" t="s">
        <v>7</v>
      </c>
      <c r="C47" t="s">
        <v>55</v>
      </c>
    </row>
    <row r="48" spans="1:3">
      <c r="A48" s="61">
        <v>43957</v>
      </c>
      <c r="B48" t="s">
        <v>8</v>
      </c>
      <c r="C48" t="s">
        <v>50</v>
      </c>
    </row>
    <row r="49" spans="1:3">
      <c r="A49" s="61">
        <v>44032</v>
      </c>
      <c r="B49" t="s">
        <v>6</v>
      </c>
      <c r="C49" t="s">
        <v>56</v>
      </c>
    </row>
    <row r="50" spans="1:3">
      <c r="A50" s="61">
        <v>44054</v>
      </c>
      <c r="B50" t="s">
        <v>7</v>
      </c>
      <c r="C50" t="s">
        <v>57</v>
      </c>
    </row>
    <row r="51" spans="1:3">
      <c r="A51" s="61">
        <v>44095</v>
      </c>
      <c r="B51" t="s">
        <v>6</v>
      </c>
      <c r="C51" t="s">
        <v>58</v>
      </c>
    </row>
    <row r="52" spans="1:3">
      <c r="A52" s="61">
        <v>44096</v>
      </c>
      <c r="B52" t="s">
        <v>7</v>
      </c>
      <c r="C52" t="s">
        <v>59</v>
      </c>
    </row>
    <row r="53" spans="1:3">
      <c r="A53" s="61">
        <v>44116</v>
      </c>
      <c r="B53" t="s">
        <v>6</v>
      </c>
      <c r="C53" t="s">
        <v>60</v>
      </c>
    </row>
    <row r="54" spans="1:3">
      <c r="A54" s="61">
        <v>44138</v>
      </c>
      <c r="B54" t="s">
        <v>7</v>
      </c>
      <c r="C54" t="s">
        <v>61</v>
      </c>
    </row>
    <row r="55" spans="1:3">
      <c r="A55" s="61">
        <v>44158</v>
      </c>
      <c r="B55" t="s">
        <v>6</v>
      </c>
      <c r="C55" t="s">
        <v>62</v>
      </c>
    </row>
    <row r="56" spans="1:3">
      <c r="A56" s="61">
        <v>44188</v>
      </c>
      <c r="B56" t="s">
        <v>8</v>
      </c>
      <c r="C56" t="s">
        <v>63</v>
      </c>
    </row>
    <row r="57" spans="1:3">
      <c r="A57" s="61">
        <v>44197</v>
      </c>
      <c r="B57" t="s">
        <v>10</v>
      </c>
      <c r="C57" t="s">
        <v>47</v>
      </c>
    </row>
    <row r="58" spans="1:3">
      <c r="A58" s="61">
        <v>44207</v>
      </c>
      <c r="B58" t="s">
        <v>6</v>
      </c>
      <c r="C58" t="s">
        <v>48</v>
      </c>
    </row>
    <row r="59" spans="1:3">
      <c r="A59" s="61">
        <v>44238</v>
      </c>
      <c r="B59" t="s">
        <v>9</v>
      </c>
      <c r="C59" t="s">
        <v>49</v>
      </c>
    </row>
    <row r="60" spans="1:3">
      <c r="A60" s="61">
        <v>44250</v>
      </c>
      <c r="B60" t="s">
        <v>112</v>
      </c>
      <c r="C60" t="s">
        <v>113</v>
      </c>
    </row>
    <row r="61" spans="1:3">
      <c r="A61" s="61">
        <v>44275</v>
      </c>
      <c r="B61" t="s">
        <v>11</v>
      </c>
      <c r="C61" t="s">
        <v>51</v>
      </c>
    </row>
    <row r="62" spans="1:3">
      <c r="A62" s="61">
        <v>44315</v>
      </c>
      <c r="B62" t="s">
        <v>9</v>
      </c>
      <c r="C62" t="s">
        <v>52</v>
      </c>
    </row>
    <row r="63" spans="1:3">
      <c r="A63" s="61">
        <v>44319</v>
      </c>
      <c r="B63" t="s">
        <v>6</v>
      </c>
      <c r="C63" t="s">
        <v>53</v>
      </c>
    </row>
    <row r="64" spans="1:3">
      <c r="A64" s="61">
        <v>44320</v>
      </c>
      <c r="B64" t="s">
        <v>7</v>
      </c>
      <c r="C64" t="s">
        <v>54</v>
      </c>
    </row>
    <row r="65" spans="1:3">
      <c r="A65" s="61">
        <v>44321</v>
      </c>
      <c r="B65" t="s">
        <v>8</v>
      </c>
      <c r="C65" t="s">
        <v>55</v>
      </c>
    </row>
    <row r="66" spans="1:3">
      <c r="A66" s="61">
        <v>44399</v>
      </c>
      <c r="B66" t="s">
        <v>106</v>
      </c>
      <c r="C66" t="s">
        <v>56</v>
      </c>
    </row>
    <row r="67" spans="1:3">
      <c r="A67" s="61">
        <v>44400</v>
      </c>
      <c r="B67" t="s">
        <v>107</v>
      </c>
      <c r="C67" t="s">
        <v>108</v>
      </c>
    </row>
    <row r="68" spans="1:3">
      <c r="A68" s="61">
        <v>44416</v>
      </c>
      <c r="B68" t="s">
        <v>109</v>
      </c>
      <c r="C68" t="s">
        <v>57</v>
      </c>
    </row>
    <row r="69" spans="1:3">
      <c r="A69" s="61">
        <v>44417</v>
      </c>
      <c r="B69" t="s">
        <v>110</v>
      </c>
      <c r="C69" t="s">
        <v>111</v>
      </c>
    </row>
    <row r="70" spans="1:3">
      <c r="A70" s="61">
        <v>44459</v>
      </c>
      <c r="B70" t="s">
        <v>6</v>
      </c>
      <c r="C70" t="s">
        <v>58</v>
      </c>
    </row>
    <row r="71" spans="1:3">
      <c r="A71" s="61">
        <v>44462</v>
      </c>
      <c r="B71" t="s">
        <v>9</v>
      </c>
      <c r="C71" t="s">
        <v>59</v>
      </c>
    </row>
    <row r="72" spans="1:3">
      <c r="A72" s="61">
        <v>44503</v>
      </c>
      <c r="B72" t="s">
        <v>8</v>
      </c>
      <c r="C72" t="s">
        <v>61</v>
      </c>
    </row>
    <row r="73" spans="1:3">
      <c r="A73" s="61">
        <v>44523</v>
      </c>
      <c r="B73" t="s">
        <v>7</v>
      </c>
      <c r="C73" t="s">
        <v>62</v>
      </c>
    </row>
    <row r="74" spans="1:3">
      <c r="A74" s="61">
        <v>44562</v>
      </c>
      <c r="B74" t="s">
        <v>11</v>
      </c>
      <c r="C74" t="s">
        <v>47</v>
      </c>
    </row>
    <row r="75" spans="1:3">
      <c r="A75" s="61">
        <v>44571</v>
      </c>
      <c r="B75" t="s">
        <v>6</v>
      </c>
      <c r="C75" t="s">
        <v>48</v>
      </c>
    </row>
    <row r="76" spans="1:3">
      <c r="A76" s="61">
        <v>44603</v>
      </c>
      <c r="B76" t="s">
        <v>10</v>
      </c>
      <c r="C76" t="s">
        <v>49</v>
      </c>
    </row>
    <row r="77" spans="1:3">
      <c r="A77" s="61">
        <v>44615</v>
      </c>
      <c r="B77" t="s">
        <v>114</v>
      </c>
      <c r="C77" t="s">
        <v>115</v>
      </c>
    </row>
    <row r="78" spans="1:3">
      <c r="A78" s="61">
        <v>44641</v>
      </c>
      <c r="B78" t="s">
        <v>6</v>
      </c>
      <c r="C78" t="s">
        <v>51</v>
      </c>
    </row>
    <row r="79" spans="1:3">
      <c r="A79" s="61">
        <v>44680</v>
      </c>
      <c r="B79" t="s">
        <v>10</v>
      </c>
      <c r="C79" t="s">
        <v>52</v>
      </c>
    </row>
    <row r="80" spans="1:3">
      <c r="A80" s="61">
        <v>44684</v>
      </c>
      <c r="B80" t="s">
        <v>7</v>
      </c>
      <c r="C80" t="s">
        <v>53</v>
      </c>
    </row>
    <row r="81" spans="1:3">
      <c r="A81" s="61">
        <v>44685</v>
      </c>
      <c r="B81" t="s">
        <v>8</v>
      </c>
      <c r="C81" t="s">
        <v>54</v>
      </c>
    </row>
    <row r="82" spans="1:3">
      <c r="A82" s="61">
        <v>44686</v>
      </c>
      <c r="B82" t="s">
        <v>9</v>
      </c>
      <c r="C82" t="s">
        <v>55</v>
      </c>
    </row>
    <row r="83" spans="1:3">
      <c r="A83" s="61">
        <v>44760</v>
      </c>
      <c r="B83" t="s">
        <v>6</v>
      </c>
      <c r="C83" t="s">
        <v>56</v>
      </c>
    </row>
    <row r="84" spans="1:3">
      <c r="A84" s="61">
        <v>44784</v>
      </c>
      <c r="B84" t="s">
        <v>9</v>
      </c>
      <c r="C84" t="s">
        <v>57</v>
      </c>
    </row>
    <row r="85" spans="1:3">
      <c r="A85" s="61">
        <v>44823</v>
      </c>
      <c r="B85" t="s">
        <v>6</v>
      </c>
      <c r="C85" t="s">
        <v>58</v>
      </c>
    </row>
    <row r="86" spans="1:3">
      <c r="A86" s="61">
        <v>44827</v>
      </c>
      <c r="B86" t="s">
        <v>10</v>
      </c>
      <c r="C86" t="s">
        <v>59</v>
      </c>
    </row>
    <row r="87" spans="1:3">
      <c r="A87" s="61">
        <v>44844</v>
      </c>
      <c r="B87" t="s">
        <v>6</v>
      </c>
      <c r="C87" t="s">
        <v>116</v>
      </c>
    </row>
    <row r="88" spans="1:3">
      <c r="A88" s="61">
        <v>44868</v>
      </c>
      <c r="B88" t="s">
        <v>9</v>
      </c>
      <c r="C88" t="s">
        <v>61</v>
      </c>
    </row>
    <row r="89" spans="1:3">
      <c r="A89" s="61">
        <v>44888</v>
      </c>
      <c r="B89" t="s">
        <v>8</v>
      </c>
      <c r="C89" t="s">
        <v>62</v>
      </c>
    </row>
    <row r="90" spans="1:3">
      <c r="A90" s="61">
        <v>43318</v>
      </c>
      <c r="B90" t="s">
        <v>90</v>
      </c>
      <c r="C90" t="s">
        <v>82</v>
      </c>
    </row>
    <row r="91" spans="1:3">
      <c r="A91" s="61">
        <v>43683</v>
      </c>
      <c r="B91" t="s">
        <v>7</v>
      </c>
      <c r="C91" t="s">
        <v>82</v>
      </c>
    </row>
    <row r="92" spans="1:3">
      <c r="A92" s="61">
        <v>44049</v>
      </c>
      <c r="B92" t="s">
        <v>46</v>
      </c>
      <c r="C92" t="s">
        <v>82</v>
      </c>
    </row>
    <row r="93" spans="1:3">
      <c r="A93" s="61">
        <v>44414</v>
      </c>
      <c r="B93" t="s">
        <v>89</v>
      </c>
      <c r="C93" t="s">
        <v>82</v>
      </c>
    </row>
    <row r="94" spans="1:3">
      <c r="A94" s="61">
        <v>44779</v>
      </c>
      <c r="B94" t="s">
        <v>45</v>
      </c>
      <c r="C94" t="s">
        <v>82</v>
      </c>
    </row>
    <row r="95" spans="1:3">
      <c r="A95" s="61">
        <v>44927</v>
      </c>
      <c r="B95" t="str">
        <f>TEXT(A95,"aaa")</f>
        <v>日</v>
      </c>
      <c r="C95" t="s">
        <v>121</v>
      </c>
    </row>
    <row r="96" spans="1:3">
      <c r="A96" s="61">
        <v>44928</v>
      </c>
      <c r="B96" t="str">
        <f t="shared" ref="B96:B112" si="0">TEXT(A96,"aaa")</f>
        <v>月</v>
      </c>
      <c r="C96" t="s">
        <v>122</v>
      </c>
    </row>
    <row r="97" spans="1:3">
      <c r="A97" s="61">
        <v>44935</v>
      </c>
      <c r="B97" t="str">
        <f t="shared" si="0"/>
        <v>月</v>
      </c>
      <c r="C97" t="s">
        <v>123</v>
      </c>
    </row>
    <row r="98" spans="1:3">
      <c r="A98" s="61">
        <v>44968</v>
      </c>
      <c r="B98" t="str">
        <f t="shared" si="0"/>
        <v>土</v>
      </c>
      <c r="C98" t="s">
        <v>124</v>
      </c>
    </row>
    <row r="99" spans="1:3">
      <c r="A99" s="61">
        <v>44980</v>
      </c>
      <c r="B99" t="str">
        <f t="shared" si="0"/>
        <v>木</v>
      </c>
      <c r="C99" t="s">
        <v>125</v>
      </c>
    </row>
    <row r="100" spans="1:3">
      <c r="A100" s="61">
        <v>45006</v>
      </c>
      <c r="B100" t="str">
        <f t="shared" si="0"/>
        <v>火</v>
      </c>
      <c r="C100" t="s">
        <v>126</v>
      </c>
    </row>
    <row r="101" spans="1:3">
      <c r="A101" s="61">
        <v>45045</v>
      </c>
      <c r="B101" t="str">
        <f t="shared" si="0"/>
        <v>土</v>
      </c>
      <c r="C101" t="s">
        <v>127</v>
      </c>
    </row>
    <row r="102" spans="1:3">
      <c r="A102" s="61">
        <v>45049</v>
      </c>
      <c r="B102" t="str">
        <f t="shared" si="0"/>
        <v>水</v>
      </c>
      <c r="C102" t="s">
        <v>128</v>
      </c>
    </row>
    <row r="103" spans="1:3">
      <c r="A103" s="61">
        <v>45050</v>
      </c>
      <c r="B103" t="str">
        <f t="shared" si="0"/>
        <v>木</v>
      </c>
      <c r="C103" t="s">
        <v>129</v>
      </c>
    </row>
    <row r="104" spans="1:3">
      <c r="A104" s="61">
        <v>45051</v>
      </c>
      <c r="B104" t="str">
        <f t="shared" si="0"/>
        <v>金</v>
      </c>
      <c r="C104" t="s">
        <v>130</v>
      </c>
    </row>
    <row r="105" spans="1:3">
      <c r="A105" s="61">
        <v>45124</v>
      </c>
      <c r="B105" t="str">
        <f t="shared" si="0"/>
        <v>月</v>
      </c>
      <c r="C105" t="s">
        <v>131</v>
      </c>
    </row>
    <row r="106" spans="1:3">
      <c r="A106" s="61">
        <v>45149</v>
      </c>
      <c r="B106" t="str">
        <f t="shared" si="0"/>
        <v>金</v>
      </c>
      <c r="C106" t="s">
        <v>132</v>
      </c>
    </row>
    <row r="107" spans="1:3">
      <c r="A107" s="61">
        <v>45187</v>
      </c>
      <c r="B107" t="str">
        <f t="shared" si="0"/>
        <v>月</v>
      </c>
      <c r="C107" t="s">
        <v>133</v>
      </c>
    </row>
    <row r="108" spans="1:3">
      <c r="A108" s="61">
        <v>45192</v>
      </c>
      <c r="B108" t="str">
        <f t="shared" si="0"/>
        <v>土</v>
      </c>
      <c r="C108" t="s">
        <v>134</v>
      </c>
    </row>
    <row r="109" spans="1:3">
      <c r="A109" s="61">
        <v>45208</v>
      </c>
      <c r="B109" t="str">
        <f t="shared" si="0"/>
        <v>月</v>
      </c>
      <c r="C109" t="s">
        <v>135</v>
      </c>
    </row>
    <row r="110" spans="1:3">
      <c r="A110" s="61">
        <v>45233</v>
      </c>
      <c r="B110" t="str">
        <f t="shared" si="0"/>
        <v>金</v>
      </c>
      <c r="C110" t="s">
        <v>136</v>
      </c>
    </row>
    <row r="111" spans="1:3">
      <c r="A111" s="61">
        <v>45253</v>
      </c>
      <c r="B111" t="str">
        <f t="shared" si="0"/>
        <v>木</v>
      </c>
      <c r="C111" t="s">
        <v>137</v>
      </c>
    </row>
    <row r="112" spans="1:3">
      <c r="A112" s="61">
        <v>45144</v>
      </c>
      <c r="B112" t="str">
        <f t="shared" si="0"/>
        <v>日</v>
      </c>
      <c r="C112" t="s">
        <v>82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別紙１ (8ヶ月以内)</vt:lpstr>
      <vt:lpstr>別紙１ (16ヶ月以内シート１)</vt:lpstr>
      <vt:lpstr>別紙１ (16ヶ月以内シート2)</vt:lpstr>
      <vt:lpstr>別紙１ (記入例)</vt:lpstr>
      <vt:lpstr>別紙２ 週報（週休２日用）</vt:lpstr>
      <vt:lpstr>別紙２ 週報（週休２日用）（記入例）</vt:lpstr>
      <vt:lpstr>Sheet2</vt:lpstr>
      <vt:lpstr>Sheet1</vt:lpstr>
      <vt:lpstr>祝日一覧</vt:lpstr>
      <vt:lpstr>'別紙１ (16ヶ月以内シート１)'!Print_Area</vt:lpstr>
      <vt:lpstr>'別紙１ (16ヶ月以内シート2)'!Print_Area</vt:lpstr>
      <vt:lpstr>'別紙１ (8ヶ月以内)'!Print_Area</vt:lpstr>
      <vt:lpstr>'別紙１ (記入例)'!Print_Area</vt:lpstr>
      <vt:lpstr>'別紙２ 週報（週休２日用）'!Print_Area</vt:lpstr>
      <vt:lpstr>'別紙２ 週報（週休２日用）（記入例）'!Print_Area</vt:lpstr>
      <vt:lpstr>'別紙１ (16ヶ月以内シート１)'!Print_Titles</vt:lpstr>
      <vt:lpstr>'別紙１ (16ヶ月以内シート2)'!Print_Titles</vt:lpstr>
      <vt:lpstr>'別紙１ (8ヶ月以内)'!Print_Titles</vt:lpstr>
      <vt:lpstr>'別紙１ (記入例)'!Print_Titles</vt:lpstr>
      <vt:lpstr>'別紙２ 週報（週休２日用）'!Print_Titles</vt:lpstr>
      <vt:lpstr>'別紙２ 週報（週休２日用）（記入例）'!Print_Titles</vt:lpstr>
      <vt:lpstr>祝日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福原 徹</cp:lastModifiedBy>
  <cp:lastPrinted>2022-06-22T00:01:15Z</cp:lastPrinted>
  <dcterms:created xsi:type="dcterms:W3CDTF">2017-11-13T01:25:12Z</dcterms:created>
  <dcterms:modified xsi:type="dcterms:W3CDTF">2022-06-30T02:52:04Z</dcterms:modified>
</cp:coreProperties>
</file>