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codeName="ThisWorkbook"/>
  <xr:revisionPtr xr6:coauthVersionLast="47" xr6:coauthVersionMax="47" documentId="13_ncr:1_{B5C20B29-8A7D-417C-86B5-326F0754A1FC}" revIDLastSave="0" xr10:uidLastSave="{00000000-0000-0000-0000-000000000000}"/>
  <bookViews>
    <workbookView tabRatio="912" xr2:uid="{00000000-000D-0000-FFFF-FFFF00000000}" windowHeight="13896" windowWidth="23256" xWindow="22932" yWindow="-1464"/>
  </bookViews>
  <sheets>
    <sheet r:id="rId1" name="使い方" sheetId="2"/>
    <sheet r:id="rId2" name="経済波及効果分析" sheetId="3"/>
    <sheet r:id="rId3" name="結果" sheetId="4"/>
    <sheet r:id="rId4" name="マージン計算" sheetId="19" state="hidden"/>
    <sheet r:id="rId5" name="直接効果" sheetId="22" state="hidden"/>
    <sheet r:id="rId6" name="１次波及" sheetId="23" state="hidden"/>
    <sheet r:id="rId7" name="２次波及" sheetId="24" state="hidden"/>
    <sheet r:id="rId8" name="係数表" sheetId="18" state="hidden"/>
    <sheet r:id="rId9" name="生産者価格評価表" sheetId="5" state="hidden"/>
    <sheet r:id="rId10" name="投入係数表" sheetId="15" state="hidden"/>
    <sheet r:id="rId11" name="逆行列（IM）" sheetId="16" state="hidden"/>
    <sheet r:id="rId12" name="消費性向" sheetId="14" state="hidden"/>
    <sheet r:id="rId13" name="雇用表" sheetId="20" state="hidden"/>
  </sheets>
  <definedNames>
    <definedName localSheetId="5" name="_xlnm.Print_Area">'１次波及'!$A$1:$K$53</definedName>
    <definedName localSheetId="6" name="_xlnm.Print_Area">'２次波及'!$A$1:$N$53</definedName>
    <definedName localSheetId="2" name="_xlnm.Print_Area">結果!$A$1:$H$30</definedName>
    <definedName localSheetId="0" name="_xlnm.Print_Area">使い方!$A$1:$R$48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4" l="1"/>
  <c r="C16" i="14"/>
  <c r="D16" i="14"/>
  <c r="E16" i="14"/>
  <c r="J51" i="23" l="1"/>
  <c r="D52" i="23"/>
  <c r="D52" i="22"/>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50" i="3"/>
  <c r="E8" i="4"/>
  <c r="J7" i="19"/>
  <c r="K7" i="19"/>
  <c r="J8" i="19"/>
  <c r="K8" i="19"/>
  <c r="J9" i="19"/>
  <c r="K9" i="19"/>
  <c r="J10" i="19"/>
  <c r="K10" i="19"/>
  <c r="J11" i="19"/>
  <c r="K11" i="19"/>
  <c r="J12" i="19"/>
  <c r="K12" i="19"/>
  <c r="J13" i="19"/>
  <c r="K13" i="19"/>
  <c r="J14" i="19"/>
  <c r="K14" i="19"/>
  <c r="J15" i="19"/>
  <c r="K15" i="19"/>
  <c r="J16" i="19"/>
  <c r="K16" i="19"/>
  <c r="J17" i="19"/>
  <c r="K17" i="19"/>
  <c r="J18" i="19"/>
  <c r="K18" i="19"/>
  <c r="J19" i="19"/>
  <c r="K19" i="19"/>
  <c r="J20" i="19"/>
  <c r="K20" i="19"/>
  <c r="J21" i="19"/>
  <c r="K21" i="19"/>
  <c r="J22" i="19"/>
  <c r="K22" i="19"/>
  <c r="J23" i="19"/>
  <c r="K23" i="19"/>
  <c r="J24" i="19"/>
  <c r="K24" i="19"/>
  <c r="J25" i="19"/>
  <c r="K25" i="19"/>
  <c r="J26" i="19"/>
  <c r="K26" i="19"/>
  <c r="J27" i="19"/>
  <c r="K27" i="19"/>
  <c r="J28" i="19"/>
  <c r="K28" i="19"/>
  <c r="J29" i="19"/>
  <c r="K29" i="19"/>
  <c r="J30" i="19"/>
  <c r="K30" i="19"/>
  <c r="J31" i="19"/>
  <c r="K31" i="19"/>
  <c r="J32" i="19"/>
  <c r="K32" i="19"/>
  <c r="J33" i="19"/>
  <c r="K33" i="19"/>
  <c r="J34" i="19"/>
  <c r="K34" i="19"/>
  <c r="J35" i="19"/>
  <c r="K35" i="19"/>
  <c r="J36" i="19"/>
  <c r="K36" i="19"/>
  <c r="J37" i="19"/>
  <c r="K37" i="19"/>
  <c r="J38" i="19"/>
  <c r="K38" i="19"/>
  <c r="J39" i="19"/>
  <c r="K39" i="19"/>
  <c r="J40" i="19"/>
  <c r="K40" i="19"/>
  <c r="J41" i="19"/>
  <c r="K41" i="19"/>
  <c r="J42" i="19"/>
  <c r="K42" i="19"/>
  <c r="J43" i="19"/>
  <c r="K43" i="19"/>
  <c r="J44" i="19"/>
  <c r="K44" i="19"/>
  <c r="K6" i="19"/>
  <c r="J6" i="19"/>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6" i="18"/>
  <c r="F42" i="19" l="1"/>
  <c r="F36" i="19"/>
  <c r="F30" i="19"/>
  <c r="F24" i="19"/>
  <c r="F18" i="19"/>
  <c r="F12" i="19"/>
  <c r="E38" i="19"/>
  <c r="E32" i="19"/>
  <c r="F26" i="19"/>
  <c r="F20" i="19"/>
  <c r="F14" i="19"/>
  <c r="F8" i="19"/>
  <c r="F39" i="19"/>
  <c r="E33" i="19"/>
  <c r="E27" i="19"/>
  <c r="E21" i="19"/>
  <c r="E15" i="19"/>
  <c r="E9" i="19"/>
  <c r="F6" i="19"/>
  <c r="F40" i="19"/>
  <c r="E34" i="19"/>
  <c r="E28" i="19"/>
  <c r="E22" i="19"/>
  <c r="E16" i="19"/>
  <c r="E10" i="19"/>
  <c r="F43" i="19"/>
  <c r="F37" i="19"/>
  <c r="F31" i="19"/>
  <c r="E25" i="19"/>
  <c r="E19" i="19"/>
  <c r="E13" i="19"/>
  <c r="E7" i="19"/>
  <c r="F41" i="19"/>
  <c r="F35" i="19"/>
  <c r="E29" i="19"/>
  <c r="F23" i="19"/>
  <c r="E17" i="19"/>
  <c r="E11" i="19"/>
  <c r="E20" i="19"/>
  <c r="E18" i="19"/>
  <c r="I18" i="19" s="1"/>
  <c r="D19" i="22" s="1"/>
  <c r="E40" i="19"/>
  <c r="E30" i="19"/>
  <c r="I30" i="19" s="1"/>
  <c r="D31" i="22" s="1"/>
  <c r="E12" i="19"/>
  <c r="F38" i="19"/>
  <c r="I38" i="19" s="1"/>
  <c r="D39" i="22" s="1"/>
  <c r="E26" i="19"/>
  <c r="I26" i="19" s="1"/>
  <c r="D27" i="22" s="1"/>
  <c r="F32" i="19"/>
  <c r="I32" i="19" s="1"/>
  <c r="D33" i="22" s="1"/>
  <c r="E24" i="19"/>
  <c r="I24" i="19" s="1"/>
  <c r="D25" i="22" s="1"/>
  <c r="E14" i="19"/>
  <c r="E8" i="19"/>
  <c r="E23" i="19"/>
  <c r="F27" i="19"/>
  <c r="I27" i="19" s="1"/>
  <c r="D28" i="22" s="1"/>
  <c r="F21" i="19"/>
  <c r="F15" i="19"/>
  <c r="F9" i="19"/>
  <c r="F33" i="19"/>
  <c r="I33" i="19" s="1"/>
  <c r="D34" i="22" s="1"/>
  <c r="E41" i="19"/>
  <c r="I41" i="19" s="1"/>
  <c r="D42" i="22" s="1"/>
  <c r="E35" i="19"/>
  <c r="I35" i="19" s="1"/>
  <c r="D36" i="22" s="1"/>
  <c r="F29" i="19"/>
  <c r="F17" i="19"/>
  <c r="F11" i="19"/>
  <c r="E39" i="19"/>
  <c r="I39" i="19" s="1"/>
  <c r="D40" i="22" s="1"/>
  <c r="E6" i="19"/>
  <c r="F28" i="19"/>
  <c r="F25" i="19"/>
  <c r="F22" i="19"/>
  <c r="F19" i="19"/>
  <c r="F16" i="19"/>
  <c r="F13" i="19"/>
  <c r="F10" i="19"/>
  <c r="I10" i="19" s="1"/>
  <c r="D11" i="22" s="1"/>
  <c r="F7" i="19"/>
  <c r="I7" i="19" s="1"/>
  <c r="D8" i="22" s="1"/>
  <c r="E43" i="19"/>
  <c r="E37" i="19"/>
  <c r="E42" i="19"/>
  <c r="I42" i="19" s="1"/>
  <c r="D43" i="22" s="1"/>
  <c r="E36" i="19"/>
  <c r="I36" i="19" s="1"/>
  <c r="D37" i="22" s="1"/>
  <c r="D44" i="19"/>
  <c r="H44" i="18"/>
  <c r="H7" i="18"/>
  <c r="F8" i="24" s="1"/>
  <c r="H8" i="18"/>
  <c r="F9" i="24" s="1"/>
  <c r="H9" i="18"/>
  <c r="F10" i="24" s="1"/>
  <c r="H10" i="18"/>
  <c r="F11" i="24" s="1"/>
  <c r="H11" i="18"/>
  <c r="F12" i="24" s="1"/>
  <c r="H12" i="18"/>
  <c r="F13" i="24" s="1"/>
  <c r="H13" i="18"/>
  <c r="F14" i="24" s="1"/>
  <c r="H14" i="18"/>
  <c r="F15" i="24" s="1"/>
  <c r="H15" i="18"/>
  <c r="F16" i="24" s="1"/>
  <c r="H16" i="18"/>
  <c r="F17" i="24" s="1"/>
  <c r="H17" i="18"/>
  <c r="F18" i="24" s="1"/>
  <c r="H18" i="18"/>
  <c r="F19" i="24" s="1"/>
  <c r="H19" i="18"/>
  <c r="F20" i="24" s="1"/>
  <c r="H20" i="18"/>
  <c r="F21" i="24" s="1"/>
  <c r="H21" i="18"/>
  <c r="F22" i="24" s="1"/>
  <c r="H22" i="18"/>
  <c r="F23" i="24" s="1"/>
  <c r="H23" i="18"/>
  <c r="F24" i="24" s="1"/>
  <c r="H24" i="18"/>
  <c r="F25" i="24" s="1"/>
  <c r="H25" i="18"/>
  <c r="F26" i="24" s="1"/>
  <c r="H26" i="18"/>
  <c r="F27" i="24" s="1"/>
  <c r="H27" i="18"/>
  <c r="F28" i="24" s="1"/>
  <c r="H28" i="18"/>
  <c r="F29" i="24" s="1"/>
  <c r="H29" i="18"/>
  <c r="F30" i="24" s="1"/>
  <c r="H30" i="18"/>
  <c r="F31" i="24" s="1"/>
  <c r="H31" i="18"/>
  <c r="F32" i="24" s="1"/>
  <c r="H32" i="18"/>
  <c r="F33" i="24" s="1"/>
  <c r="H33" i="18"/>
  <c r="F34" i="24" s="1"/>
  <c r="H34" i="18"/>
  <c r="F35" i="24" s="1"/>
  <c r="H35" i="18"/>
  <c r="F36" i="24" s="1"/>
  <c r="H36" i="18"/>
  <c r="F37" i="24" s="1"/>
  <c r="H37" i="18"/>
  <c r="F38" i="24" s="1"/>
  <c r="H38" i="18"/>
  <c r="F39" i="24" s="1"/>
  <c r="H39" i="18"/>
  <c r="F40" i="24" s="1"/>
  <c r="H40" i="18"/>
  <c r="F41" i="24" s="1"/>
  <c r="H41" i="18"/>
  <c r="F42" i="24" s="1"/>
  <c r="H42" i="18"/>
  <c r="F43" i="24" s="1"/>
  <c r="H43" i="18"/>
  <c r="F44" i="24" s="1"/>
  <c r="H6" i="18"/>
  <c r="F7" i="24" s="1"/>
  <c r="D22" i="18"/>
  <c r="BE7" i="5"/>
  <c r="D7" i="18" s="1"/>
  <c r="BE8" i="5"/>
  <c r="D8" i="18" s="1"/>
  <c r="BE9" i="5"/>
  <c r="D9" i="18" s="1"/>
  <c r="BE10" i="5"/>
  <c r="D10" i="18" s="1"/>
  <c r="BE11" i="5"/>
  <c r="D11" i="18" s="1"/>
  <c r="BE12" i="5"/>
  <c r="D12" i="18" s="1"/>
  <c r="BE13" i="5"/>
  <c r="D13" i="18" s="1"/>
  <c r="BE14" i="5"/>
  <c r="D14" i="18" s="1"/>
  <c r="BE15" i="5"/>
  <c r="D15" i="18" s="1"/>
  <c r="BE16" i="5"/>
  <c r="D16" i="18" s="1"/>
  <c r="BE17" i="5"/>
  <c r="D17" i="18" s="1"/>
  <c r="BE18" i="5"/>
  <c r="D18" i="18" s="1"/>
  <c r="BE19" i="5"/>
  <c r="D19" i="18" s="1"/>
  <c r="BE20" i="5"/>
  <c r="D20" i="18" s="1"/>
  <c r="BE21" i="5"/>
  <c r="D21" i="18" s="1"/>
  <c r="BE22" i="5"/>
  <c r="BE23" i="5"/>
  <c r="D23" i="18" s="1"/>
  <c r="BE24" i="5"/>
  <c r="D24" i="18" s="1"/>
  <c r="BE25" i="5"/>
  <c r="D25" i="18" s="1"/>
  <c r="BE26" i="5"/>
  <c r="D26" i="18" s="1"/>
  <c r="BE27" i="5"/>
  <c r="D27" i="18" s="1"/>
  <c r="BE28" i="5"/>
  <c r="D28" i="18" s="1"/>
  <c r="BE29" i="5"/>
  <c r="D29" i="18" s="1"/>
  <c r="BE30" i="5"/>
  <c r="D30" i="18" s="1"/>
  <c r="BE31" i="5"/>
  <c r="D31" i="18" s="1"/>
  <c r="BE32" i="5"/>
  <c r="D32" i="18" s="1"/>
  <c r="BE33" i="5"/>
  <c r="D33" i="18" s="1"/>
  <c r="BE34" i="5"/>
  <c r="D34" i="18" s="1"/>
  <c r="BE35" i="5"/>
  <c r="D35" i="18" s="1"/>
  <c r="BE36" i="5"/>
  <c r="D36" i="18" s="1"/>
  <c r="BE37" i="5"/>
  <c r="D37" i="18" s="1"/>
  <c r="BE38" i="5"/>
  <c r="D38" i="18" s="1"/>
  <c r="BE39" i="5"/>
  <c r="D39" i="18" s="1"/>
  <c r="BE40" i="5"/>
  <c r="D40" i="18" s="1"/>
  <c r="BE41" i="5"/>
  <c r="D41" i="18" s="1"/>
  <c r="BE42" i="5"/>
  <c r="D42" i="18" s="1"/>
  <c r="BE43" i="5"/>
  <c r="D43" i="18" s="1"/>
  <c r="I28" i="19" l="1"/>
  <c r="D29" i="22" s="1"/>
  <c r="I37" i="19"/>
  <c r="D38" i="22" s="1"/>
  <c r="I21" i="19"/>
  <c r="D22" i="22" s="1"/>
  <c r="I20" i="19"/>
  <c r="D21" i="22" s="1"/>
  <c r="I22" i="19"/>
  <c r="D23" i="22" s="1"/>
  <c r="I23" i="19"/>
  <c r="D24" i="22" s="1"/>
  <c r="I16" i="19"/>
  <c r="D17" i="22" s="1"/>
  <c r="I12" i="19"/>
  <c r="D13" i="22" s="1"/>
  <c r="I19" i="19"/>
  <c r="D20" i="22" s="1"/>
  <c r="I9" i="19"/>
  <c r="D10" i="22" s="1"/>
  <c r="I8" i="19"/>
  <c r="D9" i="22" s="1"/>
  <c r="F53" i="24"/>
  <c r="I14" i="19"/>
  <c r="D15" i="22" s="1"/>
  <c r="E40" i="23"/>
  <c r="H40" i="24"/>
  <c r="E40" i="22"/>
  <c r="E28" i="23"/>
  <c r="H28" i="24"/>
  <c r="E28" i="22"/>
  <c r="E22" i="23"/>
  <c r="H22" i="24"/>
  <c r="E22" i="22"/>
  <c r="E16" i="23"/>
  <c r="H16" i="24"/>
  <c r="E16" i="22"/>
  <c r="H35" i="24"/>
  <c r="E35" i="22"/>
  <c r="E35" i="23"/>
  <c r="H17" i="24"/>
  <c r="E17" i="22"/>
  <c r="E17" i="23"/>
  <c r="I25" i="19"/>
  <c r="D26" i="22" s="1"/>
  <c r="E39" i="23"/>
  <c r="E39" i="22"/>
  <c r="H39" i="24"/>
  <c r="E33" i="23"/>
  <c r="E33" i="22"/>
  <c r="H33" i="24"/>
  <c r="E21" i="23"/>
  <c r="E21" i="22"/>
  <c r="H21" i="24"/>
  <c r="E15" i="23"/>
  <c r="E15" i="22"/>
  <c r="H15" i="24"/>
  <c r="E9" i="23"/>
  <c r="E9" i="22"/>
  <c r="H9" i="24"/>
  <c r="E30" i="22"/>
  <c r="E30" i="23"/>
  <c r="H30" i="24"/>
  <c r="E12" i="22"/>
  <c r="E12" i="23"/>
  <c r="H12" i="24"/>
  <c r="E44" i="22"/>
  <c r="H44" i="24"/>
  <c r="E44" i="23"/>
  <c r="E38" i="22"/>
  <c r="H38" i="24"/>
  <c r="E38" i="23"/>
  <c r="E32" i="22"/>
  <c r="H32" i="24"/>
  <c r="E32" i="23"/>
  <c r="E26" i="22"/>
  <c r="H26" i="24"/>
  <c r="E26" i="23"/>
  <c r="E20" i="22"/>
  <c r="H20" i="24"/>
  <c r="E20" i="23"/>
  <c r="E14" i="22"/>
  <c r="H14" i="24"/>
  <c r="E14" i="23"/>
  <c r="E8" i="22"/>
  <c r="H8" i="24"/>
  <c r="E8" i="23"/>
  <c r="H29" i="24"/>
  <c r="E29" i="22"/>
  <c r="E29" i="23"/>
  <c r="H11" i="24"/>
  <c r="E11" i="22"/>
  <c r="E11" i="23"/>
  <c r="I13" i="19"/>
  <c r="D14" i="22" s="1"/>
  <c r="I6" i="19"/>
  <c r="D7" i="22" s="1"/>
  <c r="E31" i="23"/>
  <c r="H31" i="24"/>
  <c r="E31" i="22"/>
  <c r="E19" i="23"/>
  <c r="H19" i="24"/>
  <c r="E19" i="22"/>
  <c r="E24" i="22"/>
  <c r="E24" i="23"/>
  <c r="H24" i="24"/>
  <c r="H41" i="24"/>
  <c r="E41" i="22"/>
  <c r="E41" i="23"/>
  <c r="H23" i="24"/>
  <c r="E23" i="22"/>
  <c r="E23" i="23"/>
  <c r="I11" i="19"/>
  <c r="D12" i="22" s="1"/>
  <c r="E36" i="22"/>
  <c r="E36" i="23"/>
  <c r="H36" i="24"/>
  <c r="E18" i="22"/>
  <c r="E18" i="23"/>
  <c r="H18" i="24"/>
  <c r="I43" i="19"/>
  <c r="D44" i="22" s="1"/>
  <c r="I17" i="19"/>
  <c r="D18" i="22" s="1"/>
  <c r="I15" i="19"/>
  <c r="D16" i="22" s="1"/>
  <c r="I40" i="19"/>
  <c r="D41" i="22" s="1"/>
  <c r="E43" i="23"/>
  <c r="H43" i="24"/>
  <c r="E43" i="22"/>
  <c r="E42" i="22"/>
  <c r="E42" i="23"/>
  <c r="H42" i="24"/>
  <c r="E37" i="23"/>
  <c r="H37" i="24"/>
  <c r="E37" i="22"/>
  <c r="E25" i="23"/>
  <c r="H25" i="24"/>
  <c r="E25" i="22"/>
  <c r="E13" i="23"/>
  <c r="H13" i="24"/>
  <c r="E13" i="22"/>
  <c r="E34" i="23"/>
  <c r="H34" i="24"/>
  <c r="E34" i="22"/>
  <c r="E10" i="23"/>
  <c r="H10" i="24"/>
  <c r="E10" i="22"/>
  <c r="I29" i="19"/>
  <c r="D30" i="22" s="1"/>
  <c r="E27" i="23"/>
  <c r="E27" i="22"/>
  <c r="H27" i="24"/>
  <c r="F44" i="19"/>
  <c r="H34" i="19" s="1"/>
  <c r="E44" i="19"/>
  <c r="H44" i="19" l="1"/>
  <c r="I34" i="19"/>
  <c r="D35" i="22" s="1"/>
  <c r="G31" i="19"/>
  <c r="G44" i="19" l="1"/>
  <c r="I31" i="19"/>
  <c r="D32" i="22" s="1"/>
  <c r="D51" i="22" s="1"/>
  <c r="D53" i="22" s="1"/>
  <c r="I44" i="19" l="1"/>
  <c r="E9" i="4" s="1"/>
  <c r="BE6" i="5" l="1"/>
  <c r="D6" i="18" s="1"/>
  <c r="E7" i="23" l="1"/>
  <c r="E7" i="22"/>
  <c r="F7" i="22" s="1"/>
  <c r="H12" i="3" s="1"/>
  <c r="H7" i="24"/>
  <c r="R12" i="3" l="1"/>
  <c r="M12" i="3"/>
  <c r="M51" i="24" l="1"/>
  <c r="H52" i="23"/>
  <c r="F52" i="23"/>
  <c r="F52" i="22"/>
  <c r="C12" i="4" l="1"/>
  <c r="F18" i="4"/>
  <c r="E53" i="24" l="1"/>
  <c r="E18" i="4"/>
  <c r="E11" i="4" l="1"/>
  <c r="F41" i="22"/>
  <c r="H46" i="3" s="1"/>
  <c r="F37" i="22"/>
  <c r="H42" i="3" s="1"/>
  <c r="F12" i="22"/>
  <c r="H17" i="3" s="1"/>
  <c r="F42" i="22"/>
  <c r="H47" i="3" s="1"/>
  <c r="F17" i="22"/>
  <c r="H22" i="3" s="1"/>
  <c r="F21" i="22"/>
  <c r="H26" i="3" s="1"/>
  <c r="F28" i="22"/>
  <c r="H33" i="3" s="1"/>
  <c r="F23" i="22"/>
  <c r="H28" i="3" s="1"/>
  <c r="F15" i="22"/>
  <c r="H20" i="3" s="1"/>
  <c r="F11" i="22"/>
  <c r="H16" i="3" s="1"/>
  <c r="F30" i="22"/>
  <c r="H35" i="3" s="1"/>
  <c r="F19" i="22"/>
  <c r="H24" i="3" s="1"/>
  <c r="F29" i="22"/>
  <c r="H34" i="3" s="1"/>
  <c r="F26" i="22"/>
  <c r="H31" i="3" s="1"/>
  <c r="F25" i="22"/>
  <c r="H30" i="3" s="1"/>
  <c r="F18" i="22"/>
  <c r="H23" i="3" s="1"/>
  <c r="F10" i="22"/>
  <c r="H15" i="3" s="1"/>
  <c r="F34" i="22"/>
  <c r="H39" i="3" s="1"/>
  <c r="F44" i="22"/>
  <c r="H49" i="3" s="1"/>
  <c r="F20" i="22"/>
  <c r="H25" i="3" s="1"/>
  <c r="F43" i="22"/>
  <c r="H48" i="3" s="1"/>
  <c r="F39" i="22"/>
  <c r="H44" i="3" s="1"/>
  <c r="F33" i="22"/>
  <c r="H38" i="3" s="1"/>
  <c r="F13" i="22"/>
  <c r="H18" i="3" s="1"/>
  <c r="F31" i="22"/>
  <c r="H36" i="3" s="1"/>
  <c r="F22" i="22"/>
  <c r="H27" i="3" s="1"/>
  <c r="F9" i="22"/>
  <c r="H14" i="3" s="1"/>
  <c r="F8" i="22"/>
  <c r="H13" i="3" s="1"/>
  <c r="F14" i="22"/>
  <c r="H19" i="3" s="1"/>
  <c r="F16" i="22"/>
  <c r="H21" i="3" s="1"/>
  <c r="F36" i="22"/>
  <c r="H41" i="3" s="1"/>
  <c r="F38" i="22"/>
  <c r="H43" i="3" s="1"/>
  <c r="R36" i="3" l="1"/>
  <c r="M36" i="3"/>
  <c r="R49" i="3"/>
  <c r="M49" i="3"/>
  <c r="R30" i="3"/>
  <c r="M30" i="3"/>
  <c r="R20" i="3"/>
  <c r="M20" i="3"/>
  <c r="R33" i="3"/>
  <c r="M33" i="3"/>
  <c r="M17" i="3"/>
  <c r="R17" i="3"/>
  <c r="M18" i="3"/>
  <c r="R18" i="3"/>
  <c r="R39" i="3"/>
  <c r="M39" i="3"/>
  <c r="M31" i="3"/>
  <c r="R31" i="3"/>
  <c r="R26" i="3"/>
  <c r="M26" i="3"/>
  <c r="M19" i="3"/>
  <c r="R19" i="3"/>
  <c r="M38" i="3"/>
  <c r="R38" i="3"/>
  <c r="R34" i="3"/>
  <c r="M34" i="3"/>
  <c r="R22" i="3"/>
  <c r="M22" i="3"/>
  <c r="R43" i="3"/>
  <c r="M43" i="3"/>
  <c r="R13" i="3"/>
  <c r="M13" i="3"/>
  <c r="R44" i="3"/>
  <c r="M44" i="3"/>
  <c r="M15" i="3"/>
  <c r="R15" i="3"/>
  <c r="R24" i="3"/>
  <c r="M24" i="3"/>
  <c r="R47" i="3"/>
  <c r="M47" i="3"/>
  <c r="M41" i="3"/>
  <c r="R41" i="3"/>
  <c r="R48" i="3"/>
  <c r="M48" i="3"/>
  <c r="R35" i="3"/>
  <c r="M35" i="3"/>
  <c r="R46" i="3"/>
  <c r="M46" i="3"/>
  <c r="R21" i="3"/>
  <c r="M21" i="3"/>
  <c r="M27" i="3"/>
  <c r="R27" i="3"/>
  <c r="M25" i="3"/>
  <c r="R25" i="3"/>
  <c r="R23" i="3"/>
  <c r="M23" i="3"/>
  <c r="R16" i="3"/>
  <c r="M16" i="3"/>
  <c r="R28" i="3"/>
  <c r="M28" i="3"/>
  <c r="R42" i="3"/>
  <c r="M42" i="3"/>
  <c r="M14" i="3"/>
  <c r="R14" i="3"/>
  <c r="F24" i="22"/>
  <c r="H29" i="3" s="1"/>
  <c r="F27" i="22"/>
  <c r="H32" i="3" s="1"/>
  <c r="F40" i="22"/>
  <c r="H45" i="3" s="1"/>
  <c r="R32" i="3" l="1"/>
  <c r="M32" i="3"/>
  <c r="M45" i="3"/>
  <c r="R45" i="3"/>
  <c r="R29" i="3"/>
  <c r="M29" i="3"/>
  <c r="F32" i="22" l="1"/>
  <c r="H37" i="3" s="1"/>
  <c r="F35" i="22"/>
  <c r="F51" i="22" l="1"/>
  <c r="H40" i="3"/>
  <c r="H50" i="3" s="1"/>
  <c r="M37" i="3"/>
  <c r="R37" i="3"/>
  <c r="H7" i="22" a="1"/>
  <c r="H45" i="22" a="1"/>
  <c r="E20" i="4" l="1"/>
  <c r="E10" i="4"/>
  <c r="R40" i="3"/>
  <c r="R50" i="3" s="1"/>
  <c r="G20" i="4" s="1"/>
  <c r="M40" i="3"/>
  <c r="M50" i="3" s="1"/>
  <c r="F20" i="4" s="1"/>
  <c r="H50" i="22"/>
  <c r="H46" i="22"/>
  <c r="H45" i="22"/>
  <c r="H49" i="22"/>
  <c r="H48" i="22"/>
  <c r="H47" i="22"/>
  <c r="H12" i="22"/>
  <c r="D12" i="23" s="1"/>
  <c r="F12" i="23" s="1"/>
  <c r="H17" i="22"/>
  <c r="D17" i="23" s="1"/>
  <c r="F17" i="23" s="1"/>
  <c r="H16" i="22"/>
  <c r="D16" i="23" s="1"/>
  <c r="F16" i="23" s="1"/>
  <c r="H15" i="22"/>
  <c r="D15" i="23" s="1"/>
  <c r="F15" i="23" s="1"/>
  <c r="H20" i="22"/>
  <c r="D20" i="23" s="1"/>
  <c r="F20" i="23" s="1"/>
  <c r="H25" i="22"/>
  <c r="D25" i="23" s="1"/>
  <c r="F25" i="23" s="1"/>
  <c r="H30" i="22"/>
  <c r="D30" i="23" s="1"/>
  <c r="F30" i="23" s="1"/>
  <c r="H11" i="22"/>
  <c r="D11" i="23" s="1"/>
  <c r="F11" i="23" s="1"/>
  <c r="H10" i="22"/>
  <c r="D10" i="23" s="1"/>
  <c r="F10" i="23" s="1"/>
  <c r="H9" i="22"/>
  <c r="D9" i="23" s="1"/>
  <c r="F9" i="23" s="1"/>
  <c r="H14" i="22"/>
  <c r="D14" i="23" s="1"/>
  <c r="F14" i="23" s="1"/>
  <c r="H19" i="22"/>
  <c r="D19" i="23" s="1"/>
  <c r="F19" i="23" s="1"/>
  <c r="H24" i="22"/>
  <c r="D24" i="23" s="1"/>
  <c r="F24" i="23" s="1"/>
  <c r="H41" i="22"/>
  <c r="D41" i="23" s="1"/>
  <c r="F41" i="23" s="1"/>
  <c r="H40" i="22"/>
  <c r="D40" i="23" s="1"/>
  <c r="F40" i="23" s="1"/>
  <c r="H39" i="22"/>
  <c r="D39" i="23" s="1"/>
  <c r="F39" i="23" s="1"/>
  <c r="H44" i="22"/>
  <c r="D44" i="23" s="1"/>
  <c r="F44" i="23" s="1"/>
  <c r="H8" i="22"/>
  <c r="D8" i="23" s="1"/>
  <c r="F8" i="23" s="1"/>
  <c r="H13" i="22"/>
  <c r="D13" i="23" s="1"/>
  <c r="F13" i="23" s="1"/>
  <c r="H18" i="22"/>
  <c r="D18" i="23" s="1"/>
  <c r="F18" i="23" s="1"/>
  <c r="H35" i="22"/>
  <c r="D35" i="23" s="1"/>
  <c r="F35" i="23" s="1"/>
  <c r="H34" i="22"/>
  <c r="D34" i="23" s="1"/>
  <c r="F34" i="23" s="1"/>
  <c r="H33" i="22"/>
  <c r="D33" i="23" s="1"/>
  <c r="F33" i="23" s="1"/>
  <c r="H38" i="22"/>
  <c r="D38" i="23" s="1"/>
  <c r="F38" i="23" s="1"/>
  <c r="H43" i="22"/>
  <c r="D43" i="23" s="1"/>
  <c r="F43" i="23" s="1"/>
  <c r="H7" i="22"/>
  <c r="H29" i="22"/>
  <c r="D29" i="23" s="1"/>
  <c r="F29" i="23" s="1"/>
  <c r="H28" i="22"/>
  <c r="D28" i="23" s="1"/>
  <c r="F28" i="23" s="1"/>
  <c r="H27" i="22"/>
  <c r="D27" i="23" s="1"/>
  <c r="F27" i="23" s="1"/>
  <c r="H32" i="22"/>
  <c r="D32" i="23" s="1"/>
  <c r="F32" i="23" s="1"/>
  <c r="H37" i="22"/>
  <c r="D37" i="23" s="1"/>
  <c r="F37" i="23" s="1"/>
  <c r="H42" i="22"/>
  <c r="D42" i="23" s="1"/>
  <c r="F42" i="23" s="1"/>
  <c r="H23" i="22"/>
  <c r="D23" i="23" s="1"/>
  <c r="F23" i="23" s="1"/>
  <c r="H22" i="22"/>
  <c r="D22" i="23" s="1"/>
  <c r="F22" i="23" s="1"/>
  <c r="H21" i="22"/>
  <c r="D21" i="23" s="1"/>
  <c r="F21" i="23" s="1"/>
  <c r="H26" i="22"/>
  <c r="D26" i="23" s="1"/>
  <c r="F26" i="23" s="1"/>
  <c r="H31" i="22"/>
  <c r="D31" i="23" s="1"/>
  <c r="F31" i="23" s="1"/>
  <c r="H36" i="22"/>
  <c r="D36" i="23" s="1"/>
  <c r="F36" i="23" s="1"/>
  <c r="F53" i="22"/>
  <c r="H52" i="22" l="1"/>
  <c r="H51" i="22"/>
  <c r="H53" i="22" s="1"/>
  <c r="D7" i="23" l="1"/>
  <c r="F7" i="23" s="1"/>
  <c r="H7" i="23" s="1" a="1"/>
  <c r="H12" i="23" l="1"/>
  <c r="I17" i="3" s="1"/>
  <c r="H10" i="23"/>
  <c r="I15" i="3" s="1"/>
  <c r="H19" i="23"/>
  <c r="I24" i="3" s="1"/>
  <c r="H41" i="23"/>
  <c r="I46" i="3" s="1"/>
  <c r="H40" i="23"/>
  <c r="I45" i="3" s="1"/>
  <c r="H39" i="23"/>
  <c r="I44" i="3" s="1"/>
  <c r="H44" i="23"/>
  <c r="I49" i="3" s="1"/>
  <c r="H8" i="23"/>
  <c r="I13" i="3" s="1"/>
  <c r="H13" i="23"/>
  <c r="I18" i="3" s="1"/>
  <c r="H18" i="23"/>
  <c r="I23" i="3" s="1"/>
  <c r="H35" i="23"/>
  <c r="I40" i="3" s="1"/>
  <c r="H34" i="23"/>
  <c r="I39" i="3" s="1"/>
  <c r="H33" i="23"/>
  <c r="I38" i="3" s="1"/>
  <c r="H38" i="23"/>
  <c r="I43" i="3" s="1"/>
  <c r="H43" i="23"/>
  <c r="I48" i="3" s="1"/>
  <c r="H7" i="23"/>
  <c r="H29" i="23"/>
  <c r="I34" i="3" s="1"/>
  <c r="H28" i="23"/>
  <c r="I33" i="3" s="1"/>
  <c r="H27" i="23"/>
  <c r="I32" i="3" s="1"/>
  <c r="H32" i="23"/>
  <c r="I37" i="3" s="1"/>
  <c r="H37" i="23"/>
  <c r="I42" i="3" s="1"/>
  <c r="H42" i="23"/>
  <c r="I47" i="3" s="1"/>
  <c r="H23" i="23"/>
  <c r="I28" i="3" s="1"/>
  <c r="H22" i="23"/>
  <c r="I27" i="3" s="1"/>
  <c r="H21" i="23"/>
  <c r="I26" i="3" s="1"/>
  <c r="H26" i="23"/>
  <c r="I31" i="3" s="1"/>
  <c r="H31" i="23"/>
  <c r="I36" i="3" s="1"/>
  <c r="H36" i="23"/>
  <c r="I41" i="3" s="1"/>
  <c r="H17" i="23"/>
  <c r="I22" i="3" s="1"/>
  <c r="H16" i="23"/>
  <c r="I21" i="3" s="1"/>
  <c r="H15" i="23"/>
  <c r="I20" i="3" s="1"/>
  <c r="H20" i="23"/>
  <c r="I25" i="3" s="1"/>
  <c r="H25" i="23"/>
  <c r="I30" i="3" s="1"/>
  <c r="H30" i="23"/>
  <c r="I35" i="3" s="1"/>
  <c r="H11" i="23"/>
  <c r="I16" i="3" s="1"/>
  <c r="H9" i="23"/>
  <c r="I14" i="3" s="1"/>
  <c r="H14" i="23"/>
  <c r="I19" i="3" s="1"/>
  <c r="H24" i="23"/>
  <c r="I29" i="3" s="1"/>
  <c r="D51" i="23"/>
  <c r="D53" i="23" s="1"/>
  <c r="S44" i="3" l="1"/>
  <c r="N44" i="3"/>
  <c r="N27" i="3"/>
  <c r="S27" i="3"/>
  <c r="N28" i="3"/>
  <c r="S28" i="3"/>
  <c r="J45" i="23" a="1"/>
  <c r="J46" i="23" s="1"/>
  <c r="I12" i="3"/>
  <c r="N46" i="3"/>
  <c r="S46" i="3"/>
  <c r="S14" i="3"/>
  <c r="N14" i="3"/>
  <c r="S39" i="3"/>
  <c r="N39" i="3"/>
  <c r="N16" i="3"/>
  <c r="S16" i="3"/>
  <c r="S45" i="3"/>
  <c r="N45" i="3"/>
  <c r="S41" i="3"/>
  <c r="N41" i="3"/>
  <c r="S36" i="3"/>
  <c r="N36" i="3"/>
  <c r="S48" i="3"/>
  <c r="N48" i="3"/>
  <c r="N18" i="3"/>
  <c r="S18" i="3"/>
  <c r="S24" i="3"/>
  <c r="N24" i="3"/>
  <c r="S33" i="3"/>
  <c r="N33" i="3"/>
  <c r="N34" i="3"/>
  <c r="S34" i="3"/>
  <c r="N35" i="3"/>
  <c r="S35" i="3"/>
  <c r="S23" i="3"/>
  <c r="N23" i="3"/>
  <c r="S30" i="3"/>
  <c r="N30" i="3"/>
  <c r="S29" i="3"/>
  <c r="N29" i="3"/>
  <c r="N25" i="3"/>
  <c r="S25" i="3"/>
  <c r="N31" i="3"/>
  <c r="S31" i="3"/>
  <c r="N37" i="3"/>
  <c r="S37" i="3"/>
  <c r="N43" i="3"/>
  <c r="S43" i="3"/>
  <c r="N13" i="3"/>
  <c r="S13" i="3"/>
  <c r="S15" i="3"/>
  <c r="N15" i="3"/>
  <c r="N21" i="3"/>
  <c r="S21" i="3"/>
  <c r="N22" i="3"/>
  <c r="S22" i="3"/>
  <c r="N40" i="3"/>
  <c r="S40" i="3"/>
  <c r="N47" i="3"/>
  <c r="S47" i="3"/>
  <c r="S42" i="3"/>
  <c r="N42" i="3"/>
  <c r="N19" i="3"/>
  <c r="S19" i="3"/>
  <c r="N20" i="3"/>
  <c r="S20" i="3"/>
  <c r="S26" i="3"/>
  <c r="N26" i="3"/>
  <c r="N32" i="3"/>
  <c r="S32" i="3"/>
  <c r="N38" i="3"/>
  <c r="S38" i="3"/>
  <c r="N49" i="3"/>
  <c r="S49" i="3"/>
  <c r="S17" i="3"/>
  <c r="N17" i="3"/>
  <c r="F51" i="23"/>
  <c r="F53" i="23" s="1"/>
  <c r="J47" i="23" l="1"/>
  <c r="J45" i="23"/>
  <c r="J50" i="23"/>
  <c r="J48" i="23"/>
  <c r="J49" i="23"/>
  <c r="S12" i="3"/>
  <c r="I50" i="3"/>
  <c r="E21" i="4" s="1"/>
  <c r="N12" i="3"/>
  <c r="J52" i="23" l="1"/>
  <c r="N50" i="3"/>
  <c r="F21" i="4" s="1"/>
  <c r="S50" i="3"/>
  <c r="G21" i="4" s="1"/>
  <c r="H51" i="23"/>
  <c r="H53" i="23" s="1"/>
  <c r="D53" i="24" l="1"/>
  <c r="G8" i="24" l="1"/>
  <c r="I8" i="24" s="1"/>
  <c r="G14" i="24"/>
  <c r="I14" i="24" s="1"/>
  <c r="G20" i="24"/>
  <c r="I20" i="24" s="1"/>
  <c r="G26" i="24"/>
  <c r="I26" i="24" s="1"/>
  <c r="G32" i="24"/>
  <c r="I32" i="24" s="1"/>
  <c r="G38" i="24"/>
  <c r="I38" i="24" s="1"/>
  <c r="G44" i="24"/>
  <c r="I44" i="24" s="1"/>
  <c r="G10" i="24"/>
  <c r="I10" i="24" s="1"/>
  <c r="G16" i="24"/>
  <c r="I16" i="24" s="1"/>
  <c r="G22" i="24"/>
  <c r="I22" i="24" s="1"/>
  <c r="G28" i="24"/>
  <c r="I28" i="24" s="1"/>
  <c r="G34" i="24"/>
  <c r="I34" i="24" s="1"/>
  <c r="G40" i="24"/>
  <c r="I40" i="24" s="1"/>
  <c r="G11" i="24"/>
  <c r="I11" i="24" s="1"/>
  <c r="G17" i="24"/>
  <c r="I17" i="24" s="1"/>
  <c r="G23" i="24"/>
  <c r="I23" i="24" s="1"/>
  <c r="G29" i="24"/>
  <c r="I29" i="24" s="1"/>
  <c r="G35" i="24"/>
  <c r="I35" i="24" s="1"/>
  <c r="G41" i="24"/>
  <c r="I41" i="24" s="1"/>
  <c r="G13" i="24"/>
  <c r="I13" i="24" s="1"/>
  <c r="G19" i="24"/>
  <c r="I19" i="24" s="1"/>
  <c r="G25" i="24"/>
  <c r="I25" i="24" s="1"/>
  <c r="G31" i="24"/>
  <c r="I31" i="24" s="1"/>
  <c r="G37" i="24"/>
  <c r="I37" i="24" s="1"/>
  <c r="G43" i="24"/>
  <c r="I43" i="24" s="1"/>
  <c r="G12" i="24"/>
  <c r="I12" i="24" s="1"/>
  <c r="G30" i="24"/>
  <c r="I30" i="24" s="1"/>
  <c r="G21" i="24"/>
  <c r="I21" i="24" s="1"/>
  <c r="G42" i="24"/>
  <c r="I42" i="24" s="1"/>
  <c r="G15" i="24"/>
  <c r="I15" i="24" s="1"/>
  <c r="G33" i="24"/>
  <c r="I33" i="24" s="1"/>
  <c r="G18" i="24"/>
  <c r="I18" i="24" s="1"/>
  <c r="G36" i="24"/>
  <c r="I36" i="24" s="1"/>
  <c r="G9" i="24"/>
  <c r="I9" i="24" s="1"/>
  <c r="G27" i="24"/>
  <c r="I27" i="24" s="1"/>
  <c r="G7" i="24"/>
  <c r="G39" i="24"/>
  <c r="I39" i="24" s="1"/>
  <c r="G24" i="24"/>
  <c r="I24" i="24" s="1"/>
  <c r="J53" i="23"/>
  <c r="I7" i="24" l="1"/>
  <c r="G53" i="24"/>
  <c r="I53" i="24" l="1"/>
  <c r="K7" i="24" a="1"/>
  <c r="K12" i="24" l="1"/>
  <c r="J17" i="3" s="1"/>
  <c r="K22" i="24"/>
  <c r="J27" i="3" s="1"/>
  <c r="K9" i="24"/>
  <c r="J14" i="3" s="1"/>
  <c r="K14" i="24"/>
  <c r="J19" i="3" s="1"/>
  <c r="K41" i="24"/>
  <c r="J46" i="3" s="1"/>
  <c r="K28" i="24"/>
  <c r="J33" i="3" s="1"/>
  <c r="K16" i="24"/>
  <c r="J21" i="3" s="1"/>
  <c r="K44" i="24"/>
  <c r="J49" i="3" s="1"/>
  <c r="K8" i="24"/>
  <c r="J13" i="3" s="1"/>
  <c r="K13" i="24"/>
  <c r="J18" i="3" s="1"/>
  <c r="K18" i="24"/>
  <c r="J23" i="3" s="1"/>
  <c r="K35" i="24"/>
  <c r="J40" i="3" s="1"/>
  <c r="K39" i="24"/>
  <c r="J44" i="3" s="1"/>
  <c r="K10" i="24"/>
  <c r="J15" i="3" s="1"/>
  <c r="K38" i="24"/>
  <c r="J43" i="3" s="1"/>
  <c r="K43" i="24"/>
  <c r="J48" i="3" s="1"/>
  <c r="K7" i="24"/>
  <c r="K29" i="24"/>
  <c r="J34" i="3" s="1"/>
  <c r="K33" i="24"/>
  <c r="J38" i="3" s="1"/>
  <c r="K40" i="24"/>
  <c r="J45" i="3" s="1"/>
  <c r="K32" i="24"/>
  <c r="J37" i="3" s="1"/>
  <c r="K37" i="24"/>
  <c r="J42" i="3" s="1"/>
  <c r="K42" i="24"/>
  <c r="J47" i="3" s="1"/>
  <c r="K23" i="24"/>
  <c r="J28" i="3" s="1"/>
  <c r="K27" i="24"/>
  <c r="J32" i="3" s="1"/>
  <c r="K34" i="24"/>
  <c r="J39" i="3" s="1"/>
  <c r="K26" i="24"/>
  <c r="J31" i="3" s="1"/>
  <c r="K31" i="24"/>
  <c r="J36" i="3" s="1"/>
  <c r="K36" i="24"/>
  <c r="J41" i="3" s="1"/>
  <c r="K17" i="24"/>
  <c r="J22" i="3" s="1"/>
  <c r="K21" i="24"/>
  <c r="J26" i="3" s="1"/>
  <c r="K20" i="24"/>
  <c r="J25" i="3" s="1"/>
  <c r="K25" i="24"/>
  <c r="J30" i="3" s="1"/>
  <c r="K30" i="24"/>
  <c r="J35" i="3" s="1"/>
  <c r="K11" i="24"/>
  <c r="J16" i="3" s="1"/>
  <c r="K15" i="24"/>
  <c r="J20" i="3" s="1"/>
  <c r="K19" i="24"/>
  <c r="J24" i="3" s="1"/>
  <c r="K24" i="24"/>
  <c r="J29" i="3" s="1"/>
  <c r="O40" i="3" l="1"/>
  <c r="P40" i="3" s="1"/>
  <c r="T40" i="3"/>
  <c r="U40" i="3" s="1"/>
  <c r="K40" i="3"/>
  <c r="K34" i="18" s="1"/>
  <c r="T19" i="3"/>
  <c r="U19" i="3" s="1"/>
  <c r="O19" i="3"/>
  <c r="P19" i="3" s="1"/>
  <c r="K19" i="3"/>
  <c r="K13" i="18" s="1"/>
  <c r="O34" i="3"/>
  <c r="P34" i="3" s="1"/>
  <c r="T34" i="3"/>
  <c r="U34" i="3" s="1"/>
  <c r="K34" i="3"/>
  <c r="K28" i="18" s="1"/>
  <c r="O16" i="3"/>
  <c r="P16" i="3" s="1"/>
  <c r="T16" i="3"/>
  <c r="U16" i="3" s="1"/>
  <c r="K16" i="3"/>
  <c r="K10" i="18" s="1"/>
  <c r="T23" i="3"/>
  <c r="U23" i="3" s="1"/>
  <c r="O23" i="3"/>
  <c r="P23" i="3" s="1"/>
  <c r="K23" i="3"/>
  <c r="K17" i="18" s="1"/>
  <c r="O42" i="3"/>
  <c r="P42" i="3" s="1"/>
  <c r="T42" i="3"/>
  <c r="U42" i="3" s="1"/>
  <c r="K42" i="3"/>
  <c r="K36" i="18" s="1"/>
  <c r="T30" i="3"/>
  <c r="U30" i="3" s="1"/>
  <c r="O30" i="3"/>
  <c r="P30" i="3" s="1"/>
  <c r="K30" i="3"/>
  <c r="K24" i="18" s="1"/>
  <c r="T14" i="3"/>
  <c r="U14" i="3" s="1"/>
  <c r="O14" i="3"/>
  <c r="P14" i="3" s="1"/>
  <c r="K14" i="3"/>
  <c r="K8" i="18" s="1"/>
  <c r="O22" i="3"/>
  <c r="P22" i="3" s="1"/>
  <c r="T22" i="3"/>
  <c r="U22" i="3" s="1"/>
  <c r="K22" i="3"/>
  <c r="K16" i="18" s="1"/>
  <c r="T41" i="3"/>
  <c r="U41" i="3" s="1"/>
  <c r="O41" i="3"/>
  <c r="P41" i="3" s="1"/>
  <c r="K41" i="3"/>
  <c r="K35" i="18" s="1"/>
  <c r="M45" i="24" a="1"/>
  <c r="M47" i="24" s="1"/>
  <c r="J12" i="3"/>
  <c r="T35" i="3"/>
  <c r="U35" i="3" s="1"/>
  <c r="O35" i="3"/>
  <c r="P35" i="3" s="1"/>
  <c r="K35" i="3"/>
  <c r="K29" i="18" s="1"/>
  <c r="T48" i="3"/>
  <c r="U48" i="3" s="1"/>
  <c r="O48" i="3"/>
  <c r="P48" i="3" s="1"/>
  <c r="K48" i="3"/>
  <c r="K42" i="18" s="1"/>
  <c r="T31" i="3"/>
  <c r="U31" i="3" s="1"/>
  <c r="O31" i="3"/>
  <c r="P31" i="3" s="1"/>
  <c r="K31" i="3"/>
  <c r="K25" i="18" s="1"/>
  <c r="T43" i="3"/>
  <c r="U43" i="3" s="1"/>
  <c r="O43" i="3"/>
  <c r="P43" i="3" s="1"/>
  <c r="K43" i="3"/>
  <c r="K37" i="18" s="1"/>
  <c r="T29" i="3"/>
  <c r="U29" i="3" s="1"/>
  <c r="O29" i="3"/>
  <c r="P29" i="3" s="1"/>
  <c r="K29" i="3"/>
  <c r="K23" i="18" s="1"/>
  <c r="T39" i="3"/>
  <c r="U39" i="3" s="1"/>
  <c r="O39" i="3"/>
  <c r="P39" i="3" s="1"/>
  <c r="K39" i="3"/>
  <c r="K33" i="18" s="1"/>
  <c r="T15" i="3"/>
  <c r="U15" i="3" s="1"/>
  <c r="O15" i="3"/>
  <c r="P15" i="3" s="1"/>
  <c r="K15" i="3"/>
  <c r="K9" i="18" s="1"/>
  <c r="T49" i="3"/>
  <c r="U49" i="3" s="1"/>
  <c r="O49" i="3"/>
  <c r="P49" i="3" s="1"/>
  <c r="K49" i="3"/>
  <c r="K43" i="18" s="1"/>
  <c r="T27" i="3"/>
  <c r="U27" i="3" s="1"/>
  <c r="O27" i="3"/>
  <c r="P27" i="3" s="1"/>
  <c r="K27" i="3"/>
  <c r="K21" i="18" s="1"/>
  <c r="T20" i="3"/>
  <c r="U20" i="3" s="1"/>
  <c r="O20" i="3"/>
  <c r="P20" i="3" s="1"/>
  <c r="K20" i="3"/>
  <c r="K14" i="18" s="1"/>
  <c r="O28" i="3"/>
  <c r="P28" i="3" s="1"/>
  <c r="T28" i="3"/>
  <c r="U28" i="3" s="1"/>
  <c r="K28" i="3"/>
  <c r="K22" i="18" s="1"/>
  <c r="T33" i="3"/>
  <c r="U33" i="3" s="1"/>
  <c r="O33" i="3"/>
  <c r="P33" i="3" s="1"/>
  <c r="K33" i="3"/>
  <c r="K27" i="18" s="1"/>
  <c r="T47" i="3"/>
  <c r="U47" i="3" s="1"/>
  <c r="O47" i="3"/>
  <c r="P47" i="3" s="1"/>
  <c r="K47" i="3"/>
  <c r="K41" i="18" s="1"/>
  <c r="O46" i="3"/>
  <c r="P46" i="3" s="1"/>
  <c r="T46" i="3"/>
  <c r="U46" i="3" s="1"/>
  <c r="K46" i="3"/>
  <c r="K40" i="18" s="1"/>
  <c r="T36" i="3"/>
  <c r="U36" i="3" s="1"/>
  <c r="O36" i="3"/>
  <c r="P36" i="3" s="1"/>
  <c r="K36" i="3"/>
  <c r="K30" i="18" s="1"/>
  <c r="T18" i="3"/>
  <c r="U18" i="3" s="1"/>
  <c r="O18" i="3"/>
  <c r="P18" i="3" s="1"/>
  <c r="K18" i="3"/>
  <c r="K12" i="18" s="1"/>
  <c r="T37" i="3"/>
  <c r="U37" i="3" s="1"/>
  <c r="O37" i="3"/>
  <c r="P37" i="3" s="1"/>
  <c r="K37" i="3"/>
  <c r="K31" i="18" s="1"/>
  <c r="T13" i="3"/>
  <c r="U13" i="3" s="1"/>
  <c r="O13" i="3"/>
  <c r="P13" i="3" s="1"/>
  <c r="K13" i="3"/>
  <c r="K7" i="18" s="1"/>
  <c r="T25" i="3"/>
  <c r="U25" i="3" s="1"/>
  <c r="O25" i="3"/>
  <c r="P25" i="3" s="1"/>
  <c r="K25" i="3"/>
  <c r="K19" i="18" s="1"/>
  <c r="T45" i="3"/>
  <c r="U45" i="3" s="1"/>
  <c r="O45" i="3"/>
  <c r="P45" i="3" s="1"/>
  <c r="K45" i="3"/>
  <c r="K39" i="18" s="1"/>
  <c r="T24" i="3"/>
  <c r="U24" i="3" s="1"/>
  <c r="O24" i="3"/>
  <c r="P24" i="3" s="1"/>
  <c r="K24" i="3"/>
  <c r="K18" i="18" s="1"/>
  <c r="T26" i="3"/>
  <c r="U26" i="3" s="1"/>
  <c r="O26" i="3"/>
  <c r="P26" i="3" s="1"/>
  <c r="K26" i="3"/>
  <c r="K20" i="18" s="1"/>
  <c r="O32" i="3"/>
  <c r="P32" i="3" s="1"/>
  <c r="T32" i="3"/>
  <c r="U32" i="3" s="1"/>
  <c r="K32" i="3"/>
  <c r="K26" i="18" s="1"/>
  <c r="T38" i="3"/>
  <c r="U38" i="3" s="1"/>
  <c r="O38" i="3"/>
  <c r="P38" i="3" s="1"/>
  <c r="K38" i="3"/>
  <c r="K32" i="18" s="1"/>
  <c r="T44" i="3"/>
  <c r="U44" i="3" s="1"/>
  <c r="O44" i="3"/>
  <c r="P44" i="3" s="1"/>
  <c r="K44" i="3"/>
  <c r="K38" i="18" s="1"/>
  <c r="T21" i="3"/>
  <c r="U21" i="3" s="1"/>
  <c r="O21" i="3"/>
  <c r="P21" i="3" s="1"/>
  <c r="K21" i="3"/>
  <c r="K15" i="18" s="1"/>
  <c r="T17" i="3"/>
  <c r="U17" i="3" s="1"/>
  <c r="O17" i="3"/>
  <c r="P17" i="3" s="1"/>
  <c r="K17" i="3"/>
  <c r="K11" i="18" s="1"/>
  <c r="K51" i="24"/>
  <c r="K53" i="24" s="1"/>
  <c r="M46" i="24" l="1"/>
  <c r="M49" i="24"/>
  <c r="M45" i="24"/>
  <c r="M50" i="24"/>
  <c r="M48" i="24"/>
  <c r="T12" i="3"/>
  <c r="O12" i="3"/>
  <c r="J50" i="3"/>
  <c r="E22" i="4" s="1"/>
  <c r="K12" i="3"/>
  <c r="M52" i="24" l="1"/>
  <c r="M53" i="24" s="1"/>
  <c r="K6" i="18"/>
  <c r="K50" i="3"/>
  <c r="E19" i="4" s="1"/>
  <c r="O50" i="3"/>
  <c r="F22" i="4" s="1"/>
  <c r="P12" i="3"/>
  <c r="P50" i="3" s="1"/>
  <c r="F19" i="4" s="1"/>
  <c r="T50" i="3"/>
  <c r="G22" i="4" s="1"/>
  <c r="U12" i="3"/>
  <c r="U50" i="3" s="1"/>
  <c r="G19" i="4" s="1"/>
  <c r="E24" i="4" l="1"/>
  <c r="E23" i="4"/>
</calcChain>
</file>

<file path=xl/sharedStrings.xml><?xml version="1.0" encoding="utf-8"?>
<sst xmlns="http://schemas.openxmlformats.org/spreadsheetml/2006/main" count="1411" uniqueCount="314">
  <si>
    <t>●使い方</t>
    <rPh sb="1" eb="2">
      <t>ツカ</t>
    </rPh>
    <rPh sb="3" eb="4">
      <t>カタ</t>
    </rPh>
    <phoneticPr fontId="7"/>
  </si>
  <si>
    <t>●説明</t>
    <phoneticPr fontId="7"/>
  </si>
  <si>
    <t>●前提条件</t>
    <rPh sb="1" eb="3">
      <t>ゼンテイ</t>
    </rPh>
    <rPh sb="3" eb="5">
      <t>ジョウケン</t>
    </rPh>
    <phoneticPr fontId="7"/>
  </si>
  <si>
    <t>①</t>
  </si>
  <si>
    <t>産業部門の生産能力には限界がなく、あらゆる需要に応じられる。</t>
    <rPh sb="0" eb="2">
      <t>サンギョウ</t>
    </rPh>
    <rPh sb="2" eb="4">
      <t>ブモン</t>
    </rPh>
    <phoneticPr fontId="4"/>
  </si>
  <si>
    <t>②</t>
  </si>
  <si>
    <t>③</t>
  </si>
  <si>
    <t>④</t>
  </si>
  <si>
    <t>⑤</t>
  </si>
  <si>
    <t>⑥</t>
  </si>
  <si>
    <t>⑦</t>
  </si>
  <si>
    <t>●留意事項</t>
    <rPh sb="1" eb="3">
      <t>リュウイ</t>
    </rPh>
    <rPh sb="3" eb="5">
      <t>ジコウ</t>
    </rPh>
    <phoneticPr fontId="7"/>
  </si>
  <si>
    <t>（平成27年広島市産業連関表）経済波及効果分析ツール</t>
    <rPh sb="15" eb="17">
      <t>ケイザイ</t>
    </rPh>
    <rPh sb="17" eb="19">
      <t>ハキュウ</t>
    </rPh>
    <rPh sb="19" eb="21">
      <t>コウカ</t>
    </rPh>
    <rPh sb="21" eb="23">
      <t>ブンセキ</t>
    </rPh>
    <phoneticPr fontId="7"/>
  </si>
  <si>
    <t>（単位：100万円）</t>
    <rPh sb="1" eb="3">
      <t>タンイ</t>
    </rPh>
    <rPh sb="7" eb="9">
      <t>マンエン</t>
    </rPh>
    <phoneticPr fontId="7"/>
  </si>
  <si>
    <t>（単位：人）</t>
    <rPh sb="1" eb="3">
      <t>タンイ</t>
    </rPh>
    <rPh sb="4" eb="5">
      <t>ニン</t>
    </rPh>
    <phoneticPr fontId="7"/>
  </si>
  <si>
    <t>生産波及</t>
    <rPh sb="0" eb="2">
      <t>セイサン</t>
    </rPh>
    <rPh sb="2" eb="4">
      <t>ハキュウ</t>
    </rPh>
    <phoneticPr fontId="7"/>
  </si>
  <si>
    <t>粗付加価値波及</t>
    <rPh sb="0" eb="1">
      <t>ソ</t>
    </rPh>
    <rPh sb="1" eb="3">
      <t>フカ</t>
    </rPh>
    <rPh sb="3" eb="5">
      <t>カチ</t>
    </rPh>
    <rPh sb="5" eb="7">
      <t>ハキュウ</t>
    </rPh>
    <phoneticPr fontId="7"/>
  </si>
  <si>
    <t>雇用波及</t>
    <rPh sb="0" eb="2">
      <t>コヨウ</t>
    </rPh>
    <rPh sb="2" eb="4">
      <t>ハキュウ</t>
    </rPh>
    <phoneticPr fontId="7"/>
  </si>
  <si>
    <t>直接効果</t>
    <rPh sb="0" eb="2">
      <t>チョクセツ</t>
    </rPh>
    <rPh sb="2" eb="4">
      <t>コウカ</t>
    </rPh>
    <phoneticPr fontId="7"/>
  </si>
  <si>
    <t>合計</t>
    <rPh sb="0" eb="2">
      <t>ゴウケイ</t>
    </rPh>
    <phoneticPr fontId="7"/>
  </si>
  <si>
    <t>①</t>
    <phoneticPr fontId="7"/>
  </si>
  <si>
    <t>②</t>
    <phoneticPr fontId="7"/>
  </si>
  <si>
    <t>③</t>
    <phoneticPr fontId="7"/>
  </si>
  <si>
    <t>①+②+③</t>
    <phoneticPr fontId="7"/>
  </si>
  <si>
    <t>①+②+③</t>
    <phoneticPr fontId="7"/>
  </si>
  <si>
    <t>①</t>
    <phoneticPr fontId="7"/>
  </si>
  <si>
    <t>③</t>
    <phoneticPr fontId="7"/>
  </si>
  <si>
    <t>01</t>
  </si>
  <si>
    <t>06</t>
  </si>
  <si>
    <t>鉱業</t>
  </si>
  <si>
    <t>11</t>
  </si>
  <si>
    <t>15</t>
  </si>
  <si>
    <t>建設</t>
  </si>
  <si>
    <t>16</t>
  </si>
  <si>
    <t>パルプ・紙・木製品</t>
  </si>
  <si>
    <t>20</t>
  </si>
  <si>
    <t>商業</t>
  </si>
  <si>
    <t>21</t>
  </si>
  <si>
    <t>金融・保険</t>
  </si>
  <si>
    <t>22</t>
  </si>
  <si>
    <t>不動産</t>
  </si>
  <si>
    <t>25</t>
  </si>
  <si>
    <t>運輸・郵便</t>
  </si>
  <si>
    <t>26</t>
  </si>
  <si>
    <t>情報通信</t>
  </si>
  <si>
    <t>27</t>
  </si>
  <si>
    <t>公務</t>
  </si>
  <si>
    <t>28</t>
  </si>
  <si>
    <t>29</t>
  </si>
  <si>
    <t>はん用機械</t>
  </si>
  <si>
    <t>30</t>
  </si>
  <si>
    <t>生産用機械</t>
  </si>
  <si>
    <t>31</t>
  </si>
  <si>
    <t>業務用機械</t>
  </si>
  <si>
    <t>32</t>
  </si>
  <si>
    <t>電子部品</t>
  </si>
  <si>
    <t>33</t>
  </si>
  <si>
    <t>34</t>
  </si>
  <si>
    <t>35</t>
  </si>
  <si>
    <t>39</t>
  </si>
  <si>
    <t>その他の製造工業製品</t>
  </si>
  <si>
    <t>41</t>
  </si>
  <si>
    <t>46</t>
  </si>
  <si>
    <t>電力・ガス・熱供給</t>
  </si>
  <si>
    <t>47</t>
  </si>
  <si>
    <t>水道</t>
  </si>
  <si>
    <t>48</t>
  </si>
  <si>
    <t>廃棄物処理</t>
  </si>
  <si>
    <t>51</t>
  </si>
  <si>
    <t>53</t>
  </si>
  <si>
    <t>55</t>
  </si>
  <si>
    <t>57</t>
  </si>
  <si>
    <t>59</t>
  </si>
  <si>
    <t>61</t>
  </si>
  <si>
    <t>63</t>
  </si>
  <si>
    <t>64</t>
  </si>
  <si>
    <t>医療・福祉</t>
  </si>
  <si>
    <t>65</t>
  </si>
  <si>
    <t>66</t>
  </si>
  <si>
    <t>対事業所サービス</t>
  </si>
  <si>
    <t>67</t>
  </si>
  <si>
    <t>対個人サービス</t>
  </si>
  <si>
    <t>68</t>
  </si>
  <si>
    <t>69</t>
  </si>
  <si>
    <t>○○の需要増加による経済波及効果分析</t>
  </si>
  <si>
    <t>消費転換率（＝平均消費性向）</t>
    <rPh sb="0" eb="2">
      <t>ショウヒ</t>
    </rPh>
    <rPh sb="2" eb="4">
      <t>テンカン</t>
    </rPh>
    <rPh sb="4" eb="5">
      <t>リツ</t>
    </rPh>
    <rPh sb="7" eb="9">
      <t>ヘイキン</t>
    </rPh>
    <rPh sb="9" eb="11">
      <t>ショウヒ</t>
    </rPh>
    <rPh sb="11" eb="13">
      <t>セイコウ</t>
    </rPh>
    <phoneticPr fontId="17"/>
  </si>
  <si>
    <t>②　分析結果</t>
    <rPh sb="2" eb="4">
      <t>ブンセキ</t>
    </rPh>
    <rPh sb="4" eb="6">
      <t>ケッカ</t>
    </rPh>
    <phoneticPr fontId="17"/>
  </si>
  <si>
    <t>生産誘発額</t>
    <rPh sb="0" eb="2">
      <t>セイサン</t>
    </rPh>
    <rPh sb="2" eb="5">
      <t>ユウハツガク</t>
    </rPh>
    <phoneticPr fontId="17"/>
  </si>
  <si>
    <t>雇用誘発者数</t>
    <rPh sb="0" eb="2">
      <t>コヨウ</t>
    </rPh>
    <rPh sb="2" eb="4">
      <t>ユウハツ</t>
    </rPh>
    <rPh sb="4" eb="5">
      <t>シャ</t>
    </rPh>
    <rPh sb="5" eb="6">
      <t>スウ</t>
    </rPh>
    <phoneticPr fontId="7"/>
  </si>
  <si>
    <t>区分</t>
    <rPh sb="0" eb="2">
      <t>クブン</t>
    </rPh>
    <phoneticPr fontId="17"/>
  </si>
  <si>
    <t>うち粗付加価値誘発額</t>
    <rPh sb="2" eb="5">
      <t>ソフカ</t>
    </rPh>
    <rPh sb="5" eb="7">
      <t>カチ</t>
    </rPh>
    <phoneticPr fontId="17"/>
  </si>
  <si>
    <t>（人）</t>
    <phoneticPr fontId="7"/>
  </si>
  <si>
    <t>総合効果</t>
    <rPh sb="0" eb="2">
      <t>ソウゴウ</t>
    </rPh>
    <rPh sb="2" eb="4">
      <t>コウカ</t>
    </rPh>
    <phoneticPr fontId="17"/>
  </si>
  <si>
    <t>70</t>
  </si>
  <si>
    <t>71</t>
  </si>
  <si>
    <t>72</t>
  </si>
  <si>
    <t>73</t>
  </si>
  <si>
    <t>74</t>
  </si>
  <si>
    <t>75</t>
  </si>
  <si>
    <t>76</t>
  </si>
  <si>
    <t>78</t>
  </si>
  <si>
    <t>79</t>
  </si>
  <si>
    <t>81</t>
  </si>
  <si>
    <t>82</t>
  </si>
  <si>
    <t>83</t>
  </si>
  <si>
    <t>87</t>
  </si>
  <si>
    <t>88</t>
  </si>
  <si>
    <t>家計外消費支出（列）</t>
  </si>
  <si>
    <t>一般政府消費支出</t>
  </si>
  <si>
    <t>在庫純増</t>
  </si>
  <si>
    <t>市内最終需要計</t>
  </si>
  <si>
    <t>最終需要計</t>
  </si>
  <si>
    <t>需要合計</t>
  </si>
  <si>
    <t>最終需要部門計</t>
  </si>
  <si>
    <t>市内生産額</t>
  </si>
  <si>
    <t>91</t>
  </si>
  <si>
    <t>雇用者所得</t>
  </si>
  <si>
    <t>92</t>
  </si>
  <si>
    <t>93</t>
  </si>
  <si>
    <t>94</t>
  </si>
  <si>
    <t>95</t>
  </si>
  <si>
    <t>96</t>
  </si>
  <si>
    <t>粗付加価値部門計</t>
  </si>
  <si>
    <t>97</t>
  </si>
  <si>
    <t>●消費転換係数</t>
    <rPh sb="1" eb="3">
      <t>ショウヒ</t>
    </rPh>
    <rPh sb="3" eb="5">
      <t>テンカン</t>
    </rPh>
    <rPh sb="5" eb="7">
      <t>ケイスウ</t>
    </rPh>
    <phoneticPr fontId="7"/>
  </si>
  <si>
    <t>　所得の増加が消費の増加を誘発する効果の計算をします。</t>
    <phoneticPr fontId="7"/>
  </si>
  <si>
    <t>　</t>
    <phoneticPr fontId="7"/>
  </si>
  <si>
    <t>※変更する場合は、C9に入力してください。</t>
  </si>
  <si>
    <t>出典（「家計調査」（総務省統計局））</t>
    <rPh sb="0" eb="2">
      <t>シュッテン</t>
    </rPh>
    <rPh sb="4" eb="6">
      <t>カケイ</t>
    </rPh>
    <rPh sb="6" eb="8">
      <t>チョウサ</t>
    </rPh>
    <rPh sb="10" eb="13">
      <t>ソウムショウ</t>
    </rPh>
    <rPh sb="13" eb="16">
      <t>トウケイキョク</t>
    </rPh>
    <phoneticPr fontId="7"/>
  </si>
  <si>
    <t>　１世帯当たり１か月間の収入と支出（総世帯のうち勤労者世帯）</t>
    <phoneticPr fontId="7"/>
  </si>
  <si>
    <t>【分析結果】～平成27年広島市産業連関表（38部門表）による～</t>
    <rPh sb="1" eb="3">
      <t>ブンセキ</t>
    </rPh>
    <rPh sb="3" eb="5">
      <t>ケッカ</t>
    </rPh>
    <rPh sb="7" eb="9">
      <t>ヘイセイ</t>
    </rPh>
    <rPh sb="11" eb="12">
      <t>ネン</t>
    </rPh>
    <rPh sb="12" eb="15">
      <t>ヒロシマシ</t>
    </rPh>
    <rPh sb="15" eb="17">
      <t>サンギョウ</t>
    </rPh>
    <rPh sb="17" eb="20">
      <t>レンカンヒョウ</t>
    </rPh>
    <rPh sb="23" eb="25">
      <t>ブモン</t>
    </rPh>
    <rPh sb="25" eb="26">
      <t>ヒョウ</t>
    </rPh>
    <phoneticPr fontId="15"/>
  </si>
  <si>
    <t>　家計調査年報の勤労者世帯の消費支出を勤め先収入で割った値。</t>
    <rPh sb="19" eb="20">
      <t>ツト</t>
    </rPh>
    <rPh sb="21" eb="22">
      <t>サキ</t>
    </rPh>
    <rPh sb="22" eb="24">
      <t>シュウニュウ</t>
    </rPh>
    <phoneticPr fontId="1"/>
  </si>
  <si>
    <t>（　広島市　）
勤労者世帯</t>
    <rPh sb="2" eb="4">
      <t>ヒロシマ</t>
    </rPh>
    <rPh sb="4" eb="5">
      <t>シ</t>
    </rPh>
    <rPh sb="8" eb="11">
      <t>キンロウシャ</t>
    </rPh>
    <rPh sb="11" eb="13">
      <t>セタイ</t>
    </rPh>
    <phoneticPr fontId="7"/>
  </si>
  <si>
    <t>②消費支出</t>
    <rPh sb="1" eb="3">
      <t>ショウヒ</t>
    </rPh>
    <rPh sb="3" eb="5">
      <t>シシュツ</t>
    </rPh>
    <phoneticPr fontId="7"/>
  </si>
  <si>
    <t>①勤め先収入</t>
    <rPh sb="1" eb="2">
      <t>ツト</t>
    </rPh>
    <rPh sb="4" eb="6">
      <t>シュウニュウ</t>
    </rPh>
    <phoneticPr fontId="7"/>
  </si>
  <si>
    <t>②/①</t>
    <phoneticPr fontId="7"/>
  </si>
  <si>
    <t>　家計収支編-総世帯-詳細結果表-年次より</t>
    <rPh sb="1" eb="3">
      <t>カケイ</t>
    </rPh>
    <rPh sb="3" eb="5">
      <t>シュウシ</t>
    </rPh>
    <rPh sb="5" eb="6">
      <t>ヘン</t>
    </rPh>
    <rPh sb="7" eb="10">
      <t>ソウセタイ</t>
    </rPh>
    <rPh sb="11" eb="13">
      <t>ショウサイ</t>
    </rPh>
    <rPh sb="13" eb="15">
      <t>ケッカ</t>
    </rPh>
    <rPh sb="15" eb="16">
      <t>ヒョウ</t>
    </rPh>
    <rPh sb="17" eb="19">
      <t>ネンジ</t>
    </rPh>
    <phoneticPr fontId="7"/>
  </si>
  <si>
    <t>37</t>
  </si>
  <si>
    <t>農林漁業</t>
  </si>
  <si>
    <t>飲食料品</t>
  </si>
  <si>
    <t>繊維製品</t>
  </si>
  <si>
    <t>化学製品</t>
  </si>
  <si>
    <t>石油・石炭製品</t>
  </si>
  <si>
    <t>プラスチック・ゴム製品</t>
  </si>
  <si>
    <t>窯業・土石製品</t>
  </si>
  <si>
    <t>鉄鋼</t>
  </si>
  <si>
    <t>非鉄金属</t>
  </si>
  <si>
    <t>金属製品</t>
  </si>
  <si>
    <t>電気機械</t>
  </si>
  <si>
    <t>情報通信機器</t>
  </si>
  <si>
    <t>自動車</t>
    <rPh sb="0" eb="3">
      <t>ジドウシャ</t>
    </rPh>
    <phoneticPr fontId="5"/>
  </si>
  <si>
    <t>その他の輸送機械・同修理</t>
  </si>
  <si>
    <t>教育・研究</t>
  </si>
  <si>
    <t>他に分類されない会員制団体</t>
  </si>
  <si>
    <t>事務用品</t>
    <rPh sb="0" eb="2">
      <t>ジム</t>
    </rPh>
    <rPh sb="2" eb="4">
      <t>ヨウヒン</t>
    </rPh>
    <phoneticPr fontId="5"/>
  </si>
  <si>
    <t>分類不明</t>
    <rPh sb="0" eb="2">
      <t>ブンルイ</t>
    </rPh>
    <rPh sb="2" eb="4">
      <t>フメイ</t>
    </rPh>
    <phoneticPr fontId="5"/>
  </si>
  <si>
    <t>内生部門計</t>
  </si>
  <si>
    <t>民間消費支出</t>
    <rPh sb="0" eb="2">
      <t>ミンカン</t>
    </rPh>
    <phoneticPr fontId="2"/>
  </si>
  <si>
    <t>市内総固定資本形成（公的）</t>
    <rPh sb="0" eb="1">
      <t>シ</t>
    </rPh>
    <phoneticPr fontId="3"/>
  </si>
  <si>
    <t>市内総固定資本形成（民間）</t>
    <rPh sb="0" eb="1">
      <t>シ</t>
    </rPh>
    <phoneticPr fontId="3"/>
  </si>
  <si>
    <t>市内需要合計</t>
  </si>
  <si>
    <t>移輸出計</t>
  </si>
  <si>
    <t>（控除）移輸入計</t>
  </si>
  <si>
    <t>家計外消費支出（行）</t>
    <rPh sb="0" eb="2">
      <t>カケイ</t>
    </rPh>
    <rPh sb="2" eb="3">
      <t>ガイ</t>
    </rPh>
    <rPh sb="3" eb="5">
      <t>ショウヒ</t>
    </rPh>
    <rPh sb="5" eb="7">
      <t>シシュツ</t>
    </rPh>
    <rPh sb="8" eb="9">
      <t>ギョウ</t>
    </rPh>
    <phoneticPr fontId="5"/>
  </si>
  <si>
    <t>営業余剰</t>
    <rPh sb="0" eb="2">
      <t>エイギョウ</t>
    </rPh>
    <rPh sb="2" eb="4">
      <t>ヨジョウ</t>
    </rPh>
    <phoneticPr fontId="5"/>
  </si>
  <si>
    <t>資本減耗引当</t>
    <rPh sb="0" eb="2">
      <t>シホン</t>
    </rPh>
    <rPh sb="2" eb="4">
      <t>ゲンモウ</t>
    </rPh>
    <rPh sb="4" eb="5">
      <t>ヒ</t>
    </rPh>
    <rPh sb="5" eb="6">
      <t>ア</t>
    </rPh>
    <phoneticPr fontId="5"/>
  </si>
  <si>
    <t>間接税（関税・輸入品商品税を除く。）</t>
    <rPh sb="0" eb="3">
      <t>カンセツゼイ</t>
    </rPh>
    <rPh sb="4" eb="6">
      <t>カンゼイ</t>
    </rPh>
    <rPh sb="7" eb="9">
      <t>ユニュウ</t>
    </rPh>
    <rPh sb="9" eb="10">
      <t>ヒン</t>
    </rPh>
    <rPh sb="10" eb="12">
      <t>ショウヒン</t>
    </rPh>
    <rPh sb="12" eb="13">
      <t>ゼイ</t>
    </rPh>
    <rPh sb="14" eb="15">
      <t>ノゾ</t>
    </rPh>
    <phoneticPr fontId="5"/>
  </si>
  <si>
    <t>(控除)経常補助金</t>
    <rPh sb="1" eb="3">
      <t>コウジョ</t>
    </rPh>
    <rPh sb="4" eb="6">
      <t>ケイジョウ</t>
    </rPh>
    <rPh sb="6" eb="9">
      <t>ホジョキン</t>
    </rPh>
    <phoneticPr fontId="5"/>
  </si>
  <si>
    <t>平成27年広島市産業連関表　生産者価格評価表　統合大分類（38部門）</t>
    <rPh sb="23" eb="25">
      <t>トウゴウ</t>
    </rPh>
    <rPh sb="25" eb="28">
      <t>ダイブンルイ</t>
    </rPh>
    <phoneticPr fontId="7"/>
  </si>
  <si>
    <t>平成27年広島市産業連関表　投入係数表　統合大分類（38部門）</t>
    <rPh sb="14" eb="19">
      <t>トウニュウケイスウヒョウ</t>
    </rPh>
    <rPh sb="20" eb="22">
      <t>トウゴウ</t>
    </rPh>
    <rPh sb="22" eb="25">
      <t>ダイブンルイ</t>
    </rPh>
    <phoneticPr fontId="7"/>
  </si>
  <si>
    <t>平成27年広島市産業連関表　逆行列係数表　統合大分類（38部門）</t>
    <rPh sb="14" eb="17">
      <t>ギャクギョウレツ</t>
    </rPh>
    <rPh sb="17" eb="19">
      <t>ケイスウ</t>
    </rPh>
    <rPh sb="19" eb="20">
      <t>ヒョウ</t>
    </rPh>
    <rPh sb="21" eb="23">
      <t>トウゴウ</t>
    </rPh>
    <rPh sb="23" eb="26">
      <t>ダイブンルイ</t>
    </rPh>
    <phoneticPr fontId="7"/>
  </si>
  <si>
    <t>購入者価格→生産者価格への変換</t>
    <rPh sb="0" eb="3">
      <t>コウニュウシャ</t>
    </rPh>
    <rPh sb="3" eb="5">
      <t>カカク</t>
    </rPh>
    <rPh sb="6" eb="9">
      <t>セイサンシャ</t>
    </rPh>
    <rPh sb="9" eb="11">
      <t>カカク</t>
    </rPh>
    <rPh sb="13" eb="15">
      <t>ヘンカン</t>
    </rPh>
    <phoneticPr fontId="15"/>
  </si>
  <si>
    <t>※係数表シートより</t>
    <rPh sb="1" eb="3">
      <t>ケイスウ</t>
    </rPh>
    <rPh sb="3" eb="4">
      <t>ヒョウ</t>
    </rPh>
    <phoneticPr fontId="15"/>
  </si>
  <si>
    <t>商業マージン</t>
    <rPh sb="0" eb="2">
      <t>ショウギョウ</t>
    </rPh>
    <phoneticPr fontId="2"/>
  </si>
  <si>
    <t>運輸マージン</t>
    <rPh sb="0" eb="2">
      <t>ウンユ</t>
    </rPh>
    <phoneticPr fontId="2"/>
  </si>
  <si>
    <t>購入者価格</t>
    <rPh sb="0" eb="3">
      <t>コウニュウシャ</t>
    </rPh>
    <rPh sb="3" eb="5">
      <t>カカク</t>
    </rPh>
    <phoneticPr fontId="2"/>
  </si>
  <si>
    <t>生産者価格</t>
    <rPh sb="0" eb="3">
      <t>セイサンシャ</t>
    </rPh>
    <rPh sb="3" eb="5">
      <t>カカク</t>
    </rPh>
    <phoneticPr fontId="2"/>
  </si>
  <si>
    <t>平成27年広島市産業連関表　係数表　統合大分類（38部門）</t>
    <rPh sb="14" eb="16">
      <t>ケイスウ</t>
    </rPh>
    <rPh sb="18" eb="20">
      <t>トウゴウ</t>
    </rPh>
    <rPh sb="20" eb="23">
      <t>ダイブンルイ</t>
    </rPh>
    <phoneticPr fontId="7"/>
  </si>
  <si>
    <t>市内自給率</t>
    <rPh sb="0" eb="2">
      <t>シナイ</t>
    </rPh>
    <rPh sb="2" eb="5">
      <t>ジキュウリツ</t>
    </rPh>
    <phoneticPr fontId="2"/>
  </si>
  <si>
    <t>商業マージン率(国)</t>
    <rPh sb="8" eb="9">
      <t>クニ</t>
    </rPh>
    <phoneticPr fontId="2"/>
  </si>
  <si>
    <t>運輸マージン率（国）</t>
    <rPh sb="8" eb="9">
      <t>クニ</t>
    </rPh>
    <phoneticPr fontId="2"/>
  </si>
  <si>
    <t>消費支出構成比</t>
    <rPh sb="0" eb="2">
      <t>ショウヒ</t>
    </rPh>
    <rPh sb="2" eb="4">
      <t>シシュツ</t>
    </rPh>
    <rPh sb="4" eb="7">
      <t>コウセイヒ</t>
    </rPh>
    <phoneticPr fontId="2"/>
  </si>
  <si>
    <t>②</t>
    <phoneticPr fontId="7"/>
  </si>
  <si>
    <t>雇用係数</t>
    <rPh sb="0" eb="2">
      <t>コヨウ</t>
    </rPh>
    <rPh sb="2" eb="4">
      <t>ケイスウ</t>
    </rPh>
    <phoneticPr fontId="2"/>
  </si>
  <si>
    <t>人/百万円</t>
    <rPh sb="0" eb="1">
      <t>ニン</t>
    </rPh>
    <rPh sb="2" eb="5">
      <t>ヒャクマンエン</t>
    </rPh>
    <phoneticPr fontId="2"/>
  </si>
  <si>
    <t>人</t>
    <rPh sb="0" eb="1">
      <t>ニン</t>
    </rPh>
    <phoneticPr fontId="2"/>
  </si>
  <si>
    <t>雇用創出</t>
    <rPh sb="0" eb="2">
      <t>コヨウ</t>
    </rPh>
    <rPh sb="2" eb="4">
      <t>ソウシュツ</t>
    </rPh>
    <phoneticPr fontId="2"/>
  </si>
  <si>
    <t>（控除）</t>
    <rPh sb="1" eb="3">
      <t>コウジョ</t>
    </rPh>
    <phoneticPr fontId="7"/>
  </si>
  <si>
    <t>（加算）</t>
    <phoneticPr fontId="7"/>
  </si>
  <si>
    <t>商業マージン率</t>
    <rPh sb="0" eb="2">
      <t>ショウギョウ</t>
    </rPh>
    <rPh sb="6" eb="7">
      <t>リツ</t>
    </rPh>
    <phoneticPr fontId="2"/>
  </si>
  <si>
    <t>（％）</t>
    <phoneticPr fontId="7"/>
  </si>
  <si>
    <t>運輸マージン率</t>
    <rPh sb="0" eb="2">
      <t>ウンユ</t>
    </rPh>
    <rPh sb="6" eb="7">
      <t>リツ</t>
    </rPh>
    <phoneticPr fontId="2"/>
  </si>
  <si>
    <t>（％）</t>
    <phoneticPr fontId="7"/>
  </si>
  <si>
    <t>平成27年広島市産業連関表　雇用表　統合大分類（38部門）</t>
    <rPh sb="14" eb="16">
      <t>コヨウ</t>
    </rPh>
    <rPh sb="16" eb="17">
      <t>ヒョウ</t>
    </rPh>
    <rPh sb="18" eb="20">
      <t>トウゴウ</t>
    </rPh>
    <rPh sb="20" eb="23">
      <t>ダイブンルイ</t>
    </rPh>
    <phoneticPr fontId="7"/>
  </si>
  <si>
    <t>従業者総数</t>
  </si>
  <si>
    <t>個人業主</t>
    <phoneticPr fontId="7"/>
  </si>
  <si>
    <t>家族従業者</t>
    <phoneticPr fontId="7"/>
  </si>
  <si>
    <t>有給役員・雇用者</t>
    <phoneticPr fontId="7"/>
  </si>
  <si>
    <t>有給役員</t>
    <phoneticPr fontId="7"/>
  </si>
  <si>
    <t>雇用者</t>
    <phoneticPr fontId="7"/>
  </si>
  <si>
    <t>常用雇用者</t>
    <phoneticPr fontId="7"/>
  </si>
  <si>
    <t>正社員・正職員</t>
    <phoneticPr fontId="7"/>
  </si>
  <si>
    <t>正社員・
正職員以外</t>
    <phoneticPr fontId="7"/>
  </si>
  <si>
    <t>臨時雇用者</t>
    <phoneticPr fontId="7"/>
  </si>
  <si>
    <t>38部門
（統合大分類）</t>
    <rPh sb="2" eb="4">
      <t>ブモン</t>
    </rPh>
    <rPh sb="6" eb="8">
      <t>トウゴウ</t>
    </rPh>
    <rPh sb="8" eb="11">
      <t>ダイブンルイ</t>
    </rPh>
    <phoneticPr fontId="7"/>
  </si>
  <si>
    <t>　　（条件選択）</t>
    <rPh sb="3" eb="5">
      <t>ジョウケン</t>
    </rPh>
    <rPh sb="5" eb="7">
      <t>センタク</t>
    </rPh>
    <phoneticPr fontId="7"/>
  </si>
  <si>
    <t>②</t>
    <phoneticPr fontId="7"/>
  </si>
  <si>
    <t>③</t>
    <phoneticPr fontId="7"/>
  </si>
  <si>
    <t>この分析ツールは、分析方法の見直し等により予告なく内容の更新等を行う場合があります。</t>
    <phoneticPr fontId="7"/>
  </si>
  <si>
    <t>この分析ツールを用いて得られた分析結果について、広島市が保証するものではありません。</t>
    <rPh sb="8" eb="9">
      <t>モチ</t>
    </rPh>
    <rPh sb="11" eb="12">
      <t>エ</t>
    </rPh>
    <rPh sb="24" eb="27">
      <t>ヒロシマシ</t>
    </rPh>
    <rPh sb="28" eb="30">
      <t>ホショウ</t>
    </rPh>
    <phoneticPr fontId="1"/>
  </si>
  <si>
    <t>このツールは、38部門で作成しており、計算には下記の典型的な競争移輸入型の逆行列係数を用いている。</t>
    <rPh sb="9" eb="11">
      <t>ブモン</t>
    </rPh>
    <rPh sb="12" eb="14">
      <t>サクセイ</t>
    </rPh>
    <rPh sb="19" eb="21">
      <t>ケイサン</t>
    </rPh>
    <rPh sb="23" eb="25">
      <t>カキ</t>
    </rPh>
    <rPh sb="37" eb="42">
      <t>ギャクギョウレツケイスウ</t>
    </rPh>
    <rPh sb="43" eb="44">
      <t>モチ</t>
    </rPh>
    <phoneticPr fontId="7"/>
  </si>
  <si>
    <t>(注) 四捨五入の関係で、「合計」が、直接効果、１次波及効果、２次波及効果の総額と一致しない場合がある。</t>
    <rPh sb="1" eb="2">
      <t>チュウ</t>
    </rPh>
    <rPh sb="26" eb="28">
      <t>ハキュウ</t>
    </rPh>
    <rPh sb="32" eb="33">
      <t>ジ</t>
    </rPh>
    <rPh sb="33" eb="35">
      <t>ハキュウ</t>
    </rPh>
    <phoneticPr fontId="15"/>
  </si>
  <si>
    <t>１次波及効果</t>
    <rPh sb="1" eb="2">
      <t>ジ</t>
    </rPh>
    <rPh sb="2" eb="4">
      <t>ハキュウ</t>
    </rPh>
    <rPh sb="4" eb="6">
      <t>コウカ</t>
    </rPh>
    <phoneticPr fontId="17"/>
  </si>
  <si>
    <t>２次波及効果</t>
    <rPh sb="1" eb="2">
      <t>ジ</t>
    </rPh>
    <rPh sb="2" eb="4">
      <t>ハキュウ</t>
    </rPh>
    <rPh sb="4" eb="6">
      <t>コウカ</t>
    </rPh>
    <phoneticPr fontId="17"/>
  </si>
  <si>
    <t>１次
波及効果</t>
    <rPh sb="1" eb="2">
      <t>ジ</t>
    </rPh>
    <rPh sb="3" eb="5">
      <t>ハキュウ</t>
    </rPh>
    <rPh sb="5" eb="7">
      <t>コウカ</t>
    </rPh>
    <phoneticPr fontId="7"/>
  </si>
  <si>
    <t>２次
波及効果</t>
    <rPh sb="1" eb="2">
      <t>ジ</t>
    </rPh>
    <rPh sb="3" eb="5">
      <t>ハキュウ</t>
    </rPh>
    <rPh sb="5" eb="7">
      <t>コウカ</t>
    </rPh>
    <phoneticPr fontId="7"/>
  </si>
  <si>
    <t>経済波及効果の計算に当たっての考え方は、以下のとおり。</t>
    <rPh sb="0" eb="6">
      <t>ケイザイハキュウコウカ</t>
    </rPh>
    <rPh sb="7" eb="9">
      <t>ケイサン</t>
    </rPh>
    <rPh sb="10" eb="11">
      <t>ア</t>
    </rPh>
    <rPh sb="15" eb="16">
      <t>カンガ</t>
    </rPh>
    <rPh sb="17" eb="18">
      <t>カタ</t>
    </rPh>
    <rPh sb="20" eb="22">
      <t>イカ</t>
    </rPh>
    <phoneticPr fontId="7"/>
  </si>
  <si>
    <t>なお、「雇用者所得」からの家計消費への消費転換率は、下記の家計調査（総務省）のデータを用いた。</t>
    <rPh sb="4" eb="7">
      <t>コヨウシャ</t>
    </rPh>
    <rPh sb="7" eb="9">
      <t>ショトク</t>
    </rPh>
    <rPh sb="19" eb="21">
      <t>ショウヒ</t>
    </rPh>
    <rPh sb="21" eb="24">
      <t>テンカンリツ</t>
    </rPh>
    <rPh sb="26" eb="28">
      <t>カキ</t>
    </rPh>
    <rPh sb="29" eb="31">
      <t>カケイ</t>
    </rPh>
    <rPh sb="34" eb="37">
      <t>ソウムショウ</t>
    </rPh>
    <phoneticPr fontId="7"/>
  </si>
  <si>
    <t>　消費支出÷勤め先収入</t>
    <rPh sb="1" eb="3">
      <t>ショウヒ</t>
    </rPh>
    <rPh sb="3" eb="5">
      <t>シシュツ</t>
    </rPh>
    <rPh sb="6" eb="7">
      <t>ツト</t>
    </rPh>
    <rPh sb="8" eb="11">
      <t>サキシュウニュウ</t>
    </rPh>
    <phoneticPr fontId="15"/>
  </si>
  <si>
    <t xml:space="preserve">X=[I-(I-M)A]-1×(I-M)F   </t>
    <phoneticPr fontId="7"/>
  </si>
  <si>
    <t>X : 生産波及、I :単位行列、M:移輸入行列、A:投入行列、F:需要ベクトル</t>
    <phoneticPr fontId="7"/>
  </si>
  <si>
    <t>①直接効果…ある産業に新たな需要が発生することにより、その需要を満たすために生産が誘発されるという効果</t>
    <rPh sb="1" eb="3">
      <t>チョクセツ</t>
    </rPh>
    <rPh sb="3" eb="5">
      <t>コウカ</t>
    </rPh>
    <rPh sb="38" eb="40">
      <t>セイサン</t>
    </rPh>
    <rPh sb="49" eb="51">
      <t>コウカ</t>
    </rPh>
    <phoneticPr fontId="7"/>
  </si>
  <si>
    <t>②１次波及効果…直接効果で生じた生産の原材料等を賄うため、新たな生産が誘発されるという効果</t>
    <rPh sb="2" eb="3">
      <t>ジ</t>
    </rPh>
    <rPh sb="3" eb="5">
      <t>ハキュウ</t>
    </rPh>
    <rPh sb="5" eb="7">
      <t>コウカ</t>
    </rPh>
    <rPh sb="29" eb="30">
      <t>アラ</t>
    </rPh>
    <rPh sb="32" eb="34">
      <t>セイサン</t>
    </rPh>
    <rPh sb="43" eb="45">
      <t>コウカ</t>
    </rPh>
    <phoneticPr fontId="7"/>
  </si>
  <si>
    <t>雇用誘発者数は理論上必要となる労働力であり、残業や機械の稼働率を調整して対応するといったことは考慮しない。</t>
    <rPh sb="0" eb="2">
      <t>コヨウ</t>
    </rPh>
    <rPh sb="2" eb="4">
      <t>ユウハツ</t>
    </rPh>
    <rPh sb="4" eb="5">
      <t>シャ</t>
    </rPh>
    <rPh sb="5" eb="6">
      <t>スウ</t>
    </rPh>
    <rPh sb="7" eb="9">
      <t>リロン</t>
    </rPh>
    <rPh sb="9" eb="10">
      <t>ジョウ</t>
    </rPh>
    <rPh sb="10" eb="12">
      <t>ヒツヨウ</t>
    </rPh>
    <rPh sb="15" eb="18">
      <t>ロウドウリョク</t>
    </rPh>
    <rPh sb="22" eb="24">
      <t>ザンギョウ</t>
    </rPh>
    <rPh sb="25" eb="27">
      <t>キカイ</t>
    </rPh>
    <rPh sb="28" eb="30">
      <t>カドウ</t>
    </rPh>
    <rPh sb="30" eb="31">
      <t>リツ</t>
    </rPh>
    <rPh sb="32" eb="34">
      <t>チョウセイ</t>
    </rPh>
    <rPh sb="36" eb="38">
      <t>タイオウ</t>
    </rPh>
    <rPh sb="47" eb="49">
      <t>コウリョ</t>
    </rPh>
    <phoneticPr fontId="1"/>
  </si>
  <si>
    <t>直接効果</t>
    <rPh sb="0" eb="2">
      <t>チョクセツ</t>
    </rPh>
    <rPh sb="2" eb="4">
      <t>コウカ</t>
    </rPh>
    <phoneticPr fontId="15"/>
  </si>
  <si>
    <t>市内最終需要</t>
    <rPh sb="0" eb="2">
      <t>シナイ</t>
    </rPh>
    <rPh sb="2" eb="4">
      <t>サイシュウ</t>
    </rPh>
    <rPh sb="4" eb="6">
      <t>ジュヨウ</t>
    </rPh>
    <phoneticPr fontId="15"/>
  </si>
  <si>
    <t>市内自給率</t>
    <rPh sb="0" eb="2">
      <t>シナイ</t>
    </rPh>
    <rPh sb="2" eb="5">
      <t>ジキュウリツ</t>
    </rPh>
    <phoneticPr fontId="15"/>
  </si>
  <si>
    <t>市内需要額</t>
    <rPh sb="0" eb="2">
      <t>シナイ</t>
    </rPh>
    <rPh sb="2" eb="4">
      <t>ジュヨウ</t>
    </rPh>
    <rPh sb="4" eb="5">
      <t>ガク</t>
    </rPh>
    <phoneticPr fontId="15"/>
  </si>
  <si>
    <t>投入係数</t>
    <rPh sb="0" eb="2">
      <t>トウニュウ</t>
    </rPh>
    <rPh sb="2" eb="4">
      <t>ケイスウ</t>
    </rPh>
    <phoneticPr fontId="15"/>
  </si>
  <si>
    <t>原材料投入等</t>
    <rPh sb="0" eb="3">
      <t>ゲンザイリョウ</t>
    </rPh>
    <rPh sb="3" eb="6">
      <t>トウニュウトウ</t>
    </rPh>
    <phoneticPr fontId="15"/>
  </si>
  <si>
    <t>①</t>
    <phoneticPr fontId="15"/>
  </si>
  <si>
    <t>②</t>
    <phoneticPr fontId="15"/>
  </si>
  <si>
    <t>③＝①×②</t>
    <phoneticPr fontId="15"/>
  </si>
  <si>
    <t>④</t>
    <phoneticPr fontId="15"/>
  </si>
  <si>
    <t>⑤＝③×④</t>
    <phoneticPr fontId="15"/>
  </si>
  <si>
    <t>内生部門計</t>
    <rPh sb="0" eb="2">
      <t>ナイセイ</t>
    </rPh>
    <rPh sb="2" eb="4">
      <t>ブモン</t>
    </rPh>
    <rPh sb="4" eb="5">
      <t>ケイ</t>
    </rPh>
    <phoneticPr fontId="15"/>
  </si>
  <si>
    <t>粗付加価値部門計</t>
    <rPh sb="0" eb="1">
      <t>ソ</t>
    </rPh>
    <rPh sb="1" eb="3">
      <t>フカ</t>
    </rPh>
    <rPh sb="3" eb="5">
      <t>カチ</t>
    </rPh>
    <rPh sb="5" eb="7">
      <t>ブモン</t>
    </rPh>
    <rPh sb="7" eb="8">
      <t>ケイ</t>
    </rPh>
    <phoneticPr fontId="25"/>
  </si>
  <si>
    <t>合計</t>
    <rPh sb="0" eb="2">
      <t>ゴウケイ</t>
    </rPh>
    <phoneticPr fontId="15"/>
  </si>
  <si>
    <t>原材料投入</t>
    <rPh sb="0" eb="3">
      <t>ゲンザイリョウ</t>
    </rPh>
    <rPh sb="3" eb="5">
      <t>トウニュウ</t>
    </rPh>
    <phoneticPr fontId="15"/>
  </si>
  <si>
    <t>逆行列係数</t>
    <rPh sb="0" eb="3">
      <t>ギャクギョウレツ</t>
    </rPh>
    <rPh sb="3" eb="5">
      <t>ケイスウ</t>
    </rPh>
    <phoneticPr fontId="15"/>
  </si>
  <si>
    <t>生産誘発額</t>
    <rPh sb="0" eb="2">
      <t>セイサン</t>
    </rPh>
    <rPh sb="2" eb="4">
      <t>ユウハツ</t>
    </rPh>
    <rPh sb="4" eb="5">
      <t>ガク</t>
    </rPh>
    <phoneticPr fontId="15"/>
  </si>
  <si>
    <t>粗付加価値</t>
    <rPh sb="0" eb="1">
      <t>ソ</t>
    </rPh>
    <rPh sb="1" eb="3">
      <t>フカ</t>
    </rPh>
    <rPh sb="3" eb="5">
      <t>カチ</t>
    </rPh>
    <phoneticPr fontId="15"/>
  </si>
  <si>
    <t>うち</t>
    <phoneticPr fontId="15"/>
  </si>
  <si>
    <t>係数</t>
    <rPh sb="0" eb="2">
      <t>ケイスウ</t>
    </rPh>
    <phoneticPr fontId="15"/>
  </si>
  <si>
    <t>⑤</t>
    <phoneticPr fontId="15"/>
  </si>
  <si>
    <t>⑥</t>
    <phoneticPr fontId="15"/>
  </si>
  <si>
    <t>⑦＝⑤×⑥</t>
    <phoneticPr fontId="15"/>
  </si>
  <si>
    <t>⑧</t>
    <phoneticPr fontId="15"/>
  </si>
  <si>
    <t>⑨＝⑦×⑧</t>
    <phoneticPr fontId="15"/>
  </si>
  <si>
    <t>⑩</t>
    <phoneticPr fontId="15"/>
  </si>
  <si>
    <t>⑪＝⑨×⑩</t>
    <phoneticPr fontId="15"/>
  </si>
  <si>
    <t>雇用者所得</t>
    <rPh sb="0" eb="3">
      <t>コヨウシャ</t>
    </rPh>
    <rPh sb="3" eb="5">
      <t>ショトク</t>
    </rPh>
    <phoneticPr fontId="15"/>
  </si>
  <si>
    <t>消費性向</t>
    <rPh sb="0" eb="2">
      <t>ショウヒ</t>
    </rPh>
    <rPh sb="2" eb="4">
      <t>セイコウ</t>
    </rPh>
    <phoneticPr fontId="15"/>
  </si>
  <si>
    <t>消費支出の</t>
    <rPh sb="0" eb="2">
      <t>ショウヒ</t>
    </rPh>
    <rPh sb="2" eb="4">
      <t>シシュツ</t>
    </rPh>
    <phoneticPr fontId="15"/>
  </si>
  <si>
    <t>家計消費支出</t>
    <rPh sb="0" eb="2">
      <t>カケイ</t>
    </rPh>
    <rPh sb="2" eb="4">
      <t>ショウヒ</t>
    </rPh>
    <rPh sb="4" eb="6">
      <t>シシュツ</t>
    </rPh>
    <phoneticPr fontId="15"/>
  </si>
  <si>
    <t>うち</t>
    <phoneticPr fontId="15"/>
  </si>
  <si>
    <t>構成</t>
    <rPh sb="0" eb="2">
      <t>コウセイ</t>
    </rPh>
    <phoneticPr fontId="15"/>
  </si>
  <si>
    <t>誘発額</t>
    <rPh sb="0" eb="2">
      <t>ユウハツ</t>
    </rPh>
    <rPh sb="2" eb="3">
      <t>ガク</t>
    </rPh>
    <phoneticPr fontId="15"/>
  </si>
  <si>
    <t>⑫</t>
    <phoneticPr fontId="15"/>
  </si>
  <si>
    <t>⑬</t>
    <phoneticPr fontId="15"/>
  </si>
  <si>
    <t>⑭</t>
    <phoneticPr fontId="15"/>
  </si>
  <si>
    <t>⑮＝⑫×⑬×⑭</t>
    <phoneticPr fontId="15"/>
  </si>
  <si>
    <t>⑥</t>
    <phoneticPr fontId="15"/>
  </si>
  <si>
    <t>⑯＝⑮×⑥</t>
    <phoneticPr fontId="15"/>
  </si>
  <si>
    <t>⑧</t>
    <phoneticPr fontId="15"/>
  </si>
  <si>
    <t>⑰＝⑯×⑧</t>
    <phoneticPr fontId="15"/>
  </si>
  <si>
    <t>⑩</t>
    <phoneticPr fontId="15"/>
  </si>
  <si>
    <t>⑱=⑰×⑩</t>
    <phoneticPr fontId="15"/>
  </si>
  <si>
    <t>市内自給率</t>
    <rPh sb="0" eb="2">
      <t>シナイ</t>
    </rPh>
    <rPh sb="2" eb="5">
      <t>ジキュウリツ</t>
    </rPh>
    <phoneticPr fontId="7"/>
  </si>
  <si>
    <t>-</t>
  </si>
  <si>
    <t>-</t>
    <phoneticPr fontId="7"/>
  </si>
  <si>
    <t>①市外産を含む</t>
  </si>
  <si>
    <t>②全て市内産</t>
  </si>
  <si>
    <t>選択肢</t>
    <rPh sb="0" eb="3">
      <t>センタクシ</t>
    </rPh>
    <phoneticPr fontId="7"/>
  </si>
  <si>
    <t>１次波及効果</t>
    <rPh sb="1" eb="2">
      <t>ジ</t>
    </rPh>
    <rPh sb="2" eb="6">
      <t>ハキュウコウカ</t>
    </rPh>
    <phoneticPr fontId="15"/>
  </si>
  <si>
    <t>２次波及効果</t>
    <rPh sb="1" eb="2">
      <t>ジ</t>
    </rPh>
    <rPh sb="2" eb="6">
      <t>ハキュウコウカ</t>
    </rPh>
    <phoneticPr fontId="15"/>
  </si>
  <si>
    <t>粗付加価値率</t>
    <rPh sb="5" eb="6">
      <t>リツ</t>
    </rPh>
    <phoneticPr fontId="3"/>
  </si>
  <si>
    <t>　A：購入者価格とは・・・流通コスト（商業マージンや貨物運賃等）が含まれている価格で、物品やサービスを購入した際の市場価格</t>
    <rPh sb="13" eb="15">
      <t>リュウツウ</t>
    </rPh>
    <rPh sb="19" eb="21">
      <t>ショウギョウ</t>
    </rPh>
    <rPh sb="26" eb="28">
      <t>カモツ</t>
    </rPh>
    <rPh sb="28" eb="30">
      <t>ウンチン</t>
    </rPh>
    <rPh sb="30" eb="31">
      <t>トウ</t>
    </rPh>
    <rPh sb="33" eb="34">
      <t>フク</t>
    </rPh>
    <rPh sb="39" eb="41">
      <t>カカク</t>
    </rPh>
    <phoneticPr fontId="7"/>
  </si>
  <si>
    <t>　B：生産者価格とは・・・流通コスト（商業マージンや貨物運賃等）が含まれていない価格で、いわゆる生産者の工場渡しの価格</t>
    <rPh sb="3" eb="6">
      <t>セイサンシャ</t>
    </rPh>
    <phoneticPr fontId="7"/>
  </si>
  <si>
    <t>A：購入者価格</t>
    <rPh sb="2" eb="7">
      <t>コウニュウシャカカク</t>
    </rPh>
    <phoneticPr fontId="7"/>
  </si>
  <si>
    <t>B：生産者価格</t>
    <rPh sb="2" eb="5">
      <t>セイサンシャ</t>
    </rPh>
    <rPh sb="5" eb="7">
      <t>カカク</t>
    </rPh>
    <phoneticPr fontId="7"/>
  </si>
  <si>
    <t>次に、２種類の条件を選択します。</t>
    <rPh sb="0" eb="1">
      <t>ツギ</t>
    </rPh>
    <rPh sb="4" eb="6">
      <t>シュルイ</t>
    </rPh>
    <rPh sb="7" eb="9">
      <t>ジョウケン</t>
    </rPh>
    <rPh sb="10" eb="12">
      <t>センタク</t>
    </rPh>
    <phoneticPr fontId="7"/>
  </si>
  <si>
    <t>一つは、分析の際に市内自給率を考慮するか否かについて、需要増加を、移輸入品も利用して満たすか、すべて市内産品で調達できるかにより判断します。</t>
    <rPh sb="0" eb="1">
      <t>ヒト</t>
    </rPh>
    <rPh sb="9" eb="10">
      <t>シ</t>
    </rPh>
    <rPh sb="27" eb="31">
      <t>ジュヨウゾウカ</t>
    </rPh>
    <rPh sb="50" eb="52">
      <t>シナイ</t>
    </rPh>
    <phoneticPr fontId="7"/>
  </si>
  <si>
    <t>需要増加を移輸入品も利用して満たす場合は、「①市外産を含む」を選択し、すべて市内産品で調達できる場合は、「②全て市内産」を選択してください。</t>
    <rPh sb="0" eb="4">
      <t>ジュヨウゾウカ</t>
    </rPh>
    <rPh sb="5" eb="8">
      <t>イユニュウ</t>
    </rPh>
    <rPh sb="8" eb="9">
      <t>ヒン</t>
    </rPh>
    <rPh sb="10" eb="12">
      <t>リヨウ</t>
    </rPh>
    <rPh sb="14" eb="15">
      <t>ミ</t>
    </rPh>
    <rPh sb="17" eb="19">
      <t>バアイ</t>
    </rPh>
    <rPh sb="23" eb="25">
      <t>シガイ</t>
    </rPh>
    <rPh sb="25" eb="26">
      <t>サン</t>
    </rPh>
    <rPh sb="27" eb="28">
      <t>フク</t>
    </rPh>
    <rPh sb="31" eb="33">
      <t>センタク</t>
    </rPh>
    <rPh sb="48" eb="50">
      <t>バアイ</t>
    </rPh>
    <rPh sb="54" eb="55">
      <t>スベ</t>
    </rPh>
    <rPh sb="56" eb="58">
      <t>シナイ</t>
    </rPh>
    <rPh sb="58" eb="59">
      <t>サン</t>
    </rPh>
    <rPh sb="61" eb="63">
      <t>センタク</t>
    </rPh>
    <phoneticPr fontId="7"/>
  </si>
  <si>
    <t>この分析ツールは、「平成27年広島市産業連関表」を用いて、ある産業に需要が発生した場合に、市内への経済波及効果がどれくらいになるかを簡易的に分析するものである。</t>
    <rPh sb="15" eb="18">
      <t>ヒロシマシ</t>
    </rPh>
    <rPh sb="45" eb="47">
      <t>シナイ</t>
    </rPh>
    <rPh sb="49" eb="51">
      <t>ケイザイ</t>
    </rPh>
    <rPh sb="51" eb="55">
      <t>ハキュウコウカ</t>
    </rPh>
    <phoneticPr fontId="7"/>
  </si>
  <si>
    <t>産業構造や投入構造（投入係数）、自給率（市内需要をどのくらい市内生産で満たしているかの率）などは、産業連関表作成の基準時点（平成27年）の状況を示すもので、短期的には変化せず「一定」であると仮定する。</t>
    <rPh sb="0" eb="2">
      <t>サンギョウ</t>
    </rPh>
    <rPh sb="2" eb="4">
      <t>コウゾウ</t>
    </rPh>
    <rPh sb="5" eb="7">
      <t>トウニュウ</t>
    </rPh>
    <rPh sb="7" eb="9">
      <t>コウゾウ</t>
    </rPh>
    <rPh sb="20" eb="21">
      <t>シ</t>
    </rPh>
    <rPh sb="30" eb="31">
      <t>シ</t>
    </rPh>
    <rPh sb="32" eb="34">
      <t>セイサン</t>
    </rPh>
    <phoneticPr fontId="4"/>
  </si>
  <si>
    <t>生産量が２倍になれば投入量も２倍になるという「線形的な比例関係」を仮定しており、いわゆる規模の経済性（スケールメリット）は存在しないものとする。</t>
    <phoneticPr fontId="7"/>
  </si>
  <si>
    <t>需要の増加には全て生産増で対応するものと仮定する。在庫の取り崩しや移輸入率の上昇による波及の中断は想定しない。この意味において、波及効果が過大に計算されることがある。</t>
    <rPh sb="0" eb="2">
      <t>ジュヨウ</t>
    </rPh>
    <rPh sb="3" eb="5">
      <t>ゾウカ</t>
    </rPh>
    <rPh sb="7" eb="8">
      <t>スベ</t>
    </rPh>
    <rPh sb="9" eb="11">
      <t>セイサン</t>
    </rPh>
    <rPh sb="11" eb="12">
      <t>ゾウ</t>
    </rPh>
    <rPh sb="13" eb="15">
      <t>タイオウ</t>
    </rPh>
    <rPh sb="20" eb="22">
      <t>カテイ</t>
    </rPh>
    <rPh sb="36" eb="37">
      <t>リツ</t>
    </rPh>
    <rPh sb="38" eb="40">
      <t>ジョウショウ</t>
    </rPh>
    <phoneticPr fontId="1"/>
  </si>
  <si>
    <t>各産業間の相互干渉はない。（工場の生産活動により発生した公害が、農業の生産を抑制するような例のように、ある産業の活動が他の産業の活動に及ぼすマイナスの影響（外部不経済）やプラスの影響（外部経済）は考慮しない。）</t>
    <phoneticPr fontId="7"/>
  </si>
  <si>
    <t>仮定の置き方や与件データの設定内容は、利用者によって様々であり、同じ分析ツールを使っても分析結果が異なることがあるため、この分析ツールを用いて得られた分析結果は、利用者の責任において取り扱ってください。</t>
    <rPh sb="0" eb="2">
      <t>カテイ</t>
    </rPh>
    <rPh sb="3" eb="4">
      <t>オ</t>
    </rPh>
    <rPh sb="5" eb="6">
      <t>カタ</t>
    </rPh>
    <rPh sb="7" eb="9">
      <t>ヨケン</t>
    </rPh>
    <rPh sb="13" eb="15">
      <t>セッテイ</t>
    </rPh>
    <rPh sb="15" eb="17">
      <t>ナイヨウ</t>
    </rPh>
    <rPh sb="19" eb="22">
      <t>リヨウシャ</t>
    </rPh>
    <rPh sb="26" eb="28">
      <t>サマザマ</t>
    </rPh>
    <rPh sb="32" eb="33">
      <t>オナ</t>
    </rPh>
    <rPh sb="34" eb="36">
      <t>ブンセキ</t>
    </rPh>
    <rPh sb="40" eb="41">
      <t>ツカ</t>
    </rPh>
    <rPh sb="44" eb="46">
      <t>ブンセキ</t>
    </rPh>
    <rPh sb="46" eb="48">
      <t>ケッカ</t>
    </rPh>
    <rPh sb="49" eb="50">
      <t>コト</t>
    </rPh>
    <phoneticPr fontId="7"/>
  </si>
  <si>
    <r>
      <t>需要増加額に対する波及倍率</t>
    </r>
    <r>
      <rPr>
        <vertAlign val="superscript"/>
        <sz val="10"/>
        <rFont val="Meiryo UI"/>
        <family val="3"/>
        <charset val="128"/>
      </rPr>
      <t>※2</t>
    </r>
    <rPh sb="0" eb="2">
      <t>ジュヨウ</t>
    </rPh>
    <rPh sb="2" eb="4">
      <t>ゾウカ</t>
    </rPh>
    <rPh sb="4" eb="5">
      <t>ガク</t>
    </rPh>
    <rPh sb="6" eb="7">
      <t>タイ</t>
    </rPh>
    <rPh sb="9" eb="11">
      <t>ハキュウ</t>
    </rPh>
    <rPh sb="11" eb="13">
      <t>バイリツ</t>
    </rPh>
    <phoneticPr fontId="15"/>
  </si>
  <si>
    <t>③２次波及効果…直接効果と１次波及効果による生産の増加を通じて生じた雇用者所得の一部が、新たな消費（支出）へと回されることにより、更なる生産が誘発されるという効果</t>
    <rPh sb="2" eb="3">
      <t>ジ</t>
    </rPh>
    <rPh sb="3" eb="7">
      <t>ハキュウコウカ</t>
    </rPh>
    <phoneticPr fontId="7"/>
  </si>
  <si>
    <t>なお、「直接効果」、「１次波及効果」、「２次波及効果」を合わせたものを「総合効果」とする。</t>
    <phoneticPr fontId="7"/>
  </si>
  <si>
    <t>また、２次波及効果は、直接効果及び１次波及効果によりもたらされる「雇用者所得」を通じて、さらにそれが民間消費となることによる波及効果である。</t>
    <rPh sb="33" eb="36">
      <t>コヨウシャ</t>
    </rPh>
    <rPh sb="36" eb="38">
      <t>ショトク</t>
    </rPh>
    <phoneticPr fontId="7"/>
  </si>
  <si>
    <t>この式により直接効果及び１次波及効果が計算される。</t>
    <phoneticPr fontId="7"/>
  </si>
  <si>
    <t>需要増加分の生産は、</t>
    <rPh sb="0" eb="2">
      <t>ジュヨウ</t>
    </rPh>
    <rPh sb="2" eb="4">
      <t>ゾウカ</t>
    </rPh>
    <rPh sb="4" eb="5">
      <t>ブン</t>
    </rPh>
    <rPh sb="6" eb="8">
      <t>セイサン</t>
    </rPh>
    <phoneticPr fontId="7"/>
  </si>
  <si>
    <t>入力する需要増加額は、</t>
    <rPh sb="0" eb="2">
      <t>ニュウリョク</t>
    </rPh>
    <rPh sb="4" eb="6">
      <t>ジュヨウ</t>
    </rPh>
    <rPh sb="6" eb="8">
      <t>ゾウカ</t>
    </rPh>
    <rPh sb="8" eb="9">
      <t>ガク</t>
    </rPh>
    <phoneticPr fontId="7"/>
  </si>
  <si>
    <t>需要増加額</t>
    <rPh sb="0" eb="2">
      <t>ジュヨウ</t>
    </rPh>
    <rPh sb="2" eb="4">
      <t>ゾウカ</t>
    </rPh>
    <rPh sb="4" eb="5">
      <t>ガク</t>
    </rPh>
    <phoneticPr fontId="7"/>
  </si>
  <si>
    <t>この分析ツールは、複数のシートで構成されていますが、基本的には「経済波及効果分析」のシートに入力するだけで、「結果」のシートに分析結果が表示されます。</t>
    <rPh sb="2" eb="4">
      <t>ブンセキ</t>
    </rPh>
    <rPh sb="9" eb="11">
      <t>フクスウ</t>
    </rPh>
    <rPh sb="16" eb="18">
      <t>コウセイ</t>
    </rPh>
    <rPh sb="26" eb="29">
      <t>キホンテキ</t>
    </rPh>
    <rPh sb="32" eb="34">
      <t>ケイザイ</t>
    </rPh>
    <rPh sb="34" eb="38">
      <t>ハキュウコウカ</t>
    </rPh>
    <rPh sb="38" eb="40">
      <t>ブンセキ</t>
    </rPh>
    <rPh sb="46" eb="48">
      <t>ニュウリョク</t>
    </rPh>
    <rPh sb="55" eb="57">
      <t>ケッカ</t>
    </rPh>
    <rPh sb="63" eb="65">
      <t>ブンセキ</t>
    </rPh>
    <rPh sb="65" eb="67">
      <t>ケッカ</t>
    </rPh>
    <rPh sb="68" eb="70">
      <t>ヒョウジ</t>
    </rPh>
    <phoneticPr fontId="7"/>
  </si>
  <si>
    <t>まず、「経済波及効果分析」シートの赤枠の部分に、需要増加額を100万円単位で入力します。入力に当たっては、部門分類表で確認のうえ、部門の入力誤りがないように注意してください。</t>
    <rPh sb="4" eb="6">
      <t>ケイザイ</t>
    </rPh>
    <rPh sb="6" eb="8">
      <t>ハキュウ</t>
    </rPh>
    <rPh sb="8" eb="10">
      <t>コウカ</t>
    </rPh>
    <rPh sb="10" eb="12">
      <t>ブンセキ</t>
    </rPh>
    <rPh sb="17" eb="19">
      <t>アカワク</t>
    </rPh>
    <rPh sb="20" eb="22">
      <t>ブブン</t>
    </rPh>
    <rPh sb="24" eb="26">
      <t>ジュヨウ</t>
    </rPh>
    <rPh sb="26" eb="28">
      <t>ゾウカ</t>
    </rPh>
    <rPh sb="28" eb="29">
      <t>ガク</t>
    </rPh>
    <rPh sb="33" eb="34">
      <t>マン</t>
    </rPh>
    <rPh sb="34" eb="35">
      <t>エン</t>
    </rPh>
    <rPh sb="35" eb="37">
      <t>タンイ</t>
    </rPh>
    <rPh sb="38" eb="40">
      <t>ニュウリョク</t>
    </rPh>
    <rPh sb="44" eb="46">
      <t>ニュウリョク</t>
    </rPh>
    <rPh sb="47" eb="48">
      <t>ア</t>
    </rPh>
    <rPh sb="53" eb="55">
      <t>ブモン</t>
    </rPh>
    <rPh sb="55" eb="57">
      <t>ブンルイ</t>
    </rPh>
    <rPh sb="57" eb="58">
      <t>ヒョウ</t>
    </rPh>
    <rPh sb="59" eb="61">
      <t>カクニン</t>
    </rPh>
    <rPh sb="65" eb="67">
      <t>ブモン</t>
    </rPh>
    <phoneticPr fontId="7"/>
  </si>
  <si>
    <t>もう一つは、「経済波及効果分析」シートの赤枠に入力した需要増加額が、購入者価格と生産者価格のどちらであるかを選択してください。</t>
    <rPh sb="2" eb="3">
      <t>ヒト</t>
    </rPh>
    <rPh sb="7" eb="9">
      <t>ケイザイ</t>
    </rPh>
    <rPh sb="11" eb="13">
      <t>コウカ</t>
    </rPh>
    <rPh sb="20" eb="22">
      <t>アカワク</t>
    </rPh>
    <rPh sb="23" eb="25">
      <t>ニュウリョク</t>
    </rPh>
    <rPh sb="27" eb="31">
      <t>ジュヨウゾウカ</t>
    </rPh>
    <rPh sb="31" eb="32">
      <t>ガク</t>
    </rPh>
    <rPh sb="34" eb="36">
      <t>コウニュウ</t>
    </rPh>
    <rPh sb="36" eb="37">
      <t>シャ</t>
    </rPh>
    <rPh sb="37" eb="39">
      <t>カカク</t>
    </rPh>
    <rPh sb="40" eb="43">
      <t>セイサンシャ</t>
    </rPh>
    <rPh sb="43" eb="45">
      <t>カカク</t>
    </rPh>
    <rPh sb="54" eb="56">
      <t>センタク</t>
    </rPh>
    <phoneticPr fontId="7"/>
  </si>
  <si>
    <t>波及効果が達成されるまでの期間は不明である。いつ頃、どの産業に、どの程度の波及効果が及ぶかという時間的な推移を明らかにすることはできない。</t>
    <rPh sb="0" eb="2">
      <t>ハキュウ</t>
    </rPh>
    <rPh sb="13" eb="15">
      <t>キカン</t>
    </rPh>
    <rPh sb="39" eb="41">
      <t>コウカ</t>
    </rPh>
    <phoneticPr fontId="1"/>
  </si>
  <si>
    <t xml:space="preserve">①　需要増加額（初期投資額） </t>
    <rPh sb="2" eb="4">
      <t>ジュヨウ</t>
    </rPh>
    <rPh sb="4" eb="6">
      <t>ゾウカ</t>
    </rPh>
    <rPh sb="6" eb="7">
      <t>ガク</t>
    </rPh>
    <rPh sb="8" eb="10">
      <t>ショキ</t>
    </rPh>
    <rPh sb="10" eb="13">
      <t>トウシガク</t>
    </rPh>
    <phoneticPr fontId="15"/>
  </si>
  <si>
    <t>需要増加額</t>
    <rPh sb="0" eb="2">
      <t>ジュヨウ</t>
    </rPh>
    <rPh sb="2" eb="4">
      <t>ゾウカ</t>
    </rPh>
    <rPh sb="4" eb="5">
      <t>ガク</t>
    </rPh>
    <phoneticPr fontId="15"/>
  </si>
  <si>
    <t>　うち市内需要増加額</t>
    <rPh sb="3" eb="4">
      <t>シ</t>
    </rPh>
    <rPh sb="7" eb="9">
      <t>ゾウカ</t>
    </rPh>
    <phoneticPr fontId="15"/>
  </si>
  <si>
    <t>直接効果</t>
    <rPh sb="0" eb="2">
      <t>チョクセツ</t>
    </rPh>
    <rPh sb="2" eb="4">
      <t>コウカ</t>
    </rPh>
    <phoneticPr fontId="17"/>
  </si>
  <si>
    <r>
      <t>市内需要増加額に対する波及倍率</t>
    </r>
    <r>
      <rPr>
        <vertAlign val="superscript"/>
        <sz val="10"/>
        <rFont val="Meiryo UI"/>
        <family val="3"/>
        <charset val="128"/>
      </rPr>
      <t>※1</t>
    </r>
    <rPh sb="0" eb="2">
      <t>シナイ</t>
    </rPh>
    <rPh sb="2" eb="4">
      <t>ジュヨウ</t>
    </rPh>
    <rPh sb="4" eb="6">
      <t>ゾウカ</t>
    </rPh>
    <rPh sb="6" eb="7">
      <t>ガク</t>
    </rPh>
    <rPh sb="8" eb="9">
      <t>タイ</t>
    </rPh>
    <rPh sb="11" eb="13">
      <t>ハキュウ</t>
    </rPh>
    <rPh sb="13" eb="15">
      <t>バイリツ</t>
    </rPh>
    <phoneticPr fontId="17"/>
  </si>
  <si>
    <t>※1 市内需要増加額に対する波及倍率＝総合効果÷市内需要増加額</t>
    <rPh sb="5" eb="7">
      <t>ジュヨウ</t>
    </rPh>
    <rPh sb="7" eb="9">
      <t>ゾウカ</t>
    </rPh>
    <rPh sb="19" eb="21">
      <t>ソウゴウ</t>
    </rPh>
    <rPh sb="21" eb="23">
      <t>コウカ</t>
    </rPh>
    <rPh sb="24" eb="26">
      <t>シナイ</t>
    </rPh>
    <rPh sb="26" eb="28">
      <t>ジュヨウ</t>
    </rPh>
    <rPh sb="28" eb="30">
      <t>ゾウカ</t>
    </rPh>
    <rPh sb="30" eb="31">
      <t>ガク</t>
    </rPh>
    <phoneticPr fontId="15"/>
  </si>
  <si>
    <t>※2 需要増加額に対する波及倍率＝総合効果÷需要増加額</t>
    <rPh sb="3" eb="5">
      <t>ジュヨウ</t>
    </rPh>
    <rPh sb="5" eb="7">
      <t>ゾウカ</t>
    </rPh>
    <rPh sb="7" eb="8">
      <t>ガク</t>
    </rPh>
    <rPh sb="9" eb="10">
      <t>タイ</t>
    </rPh>
    <rPh sb="12" eb="14">
      <t>ハキュウ</t>
    </rPh>
    <rPh sb="14" eb="16">
      <t>バイリツ</t>
    </rPh>
    <rPh sb="17" eb="19">
      <t>ソウゴウ</t>
    </rPh>
    <rPh sb="19" eb="21">
      <t>コウカ</t>
    </rPh>
    <rPh sb="22" eb="24">
      <t>ジュヨウ</t>
    </rPh>
    <rPh sb="24" eb="26">
      <t>ゾウカ</t>
    </rPh>
    <rPh sb="26" eb="27">
      <t>ガク</t>
    </rPh>
    <phoneticPr fontId="15"/>
  </si>
  <si>
    <t xml:space="preserve">令和５年 </t>
    <rPh sb="0" eb="2">
      <t>レイワ</t>
    </rPh>
    <phoneticPr fontId="7"/>
  </si>
  <si>
    <t>令和６年</t>
    <rPh sb="0" eb="2">
      <t>レイワ</t>
    </rPh>
    <phoneticPr fontId="7"/>
  </si>
  <si>
    <t>　（令和5年～7年家計調査年報（広島市））</t>
    <rPh sb="2" eb="4">
      <t>レイワ</t>
    </rPh>
    <rPh sb="8" eb="9">
      <t>ネン</t>
    </rPh>
    <rPh sb="16" eb="19">
      <t>ヒロシマシ</t>
    </rPh>
    <phoneticPr fontId="7"/>
  </si>
  <si>
    <t>令和7年</t>
    <rPh sb="0" eb="2">
      <t>レイワ</t>
    </rPh>
    <phoneticPr fontId="7"/>
  </si>
  <si>
    <t>　家計調査（総世帯のうち勤労者世帯・広島市（令和5年～令和7年の平均値））</t>
    <rPh sb="1" eb="3">
      <t>カケイ</t>
    </rPh>
    <rPh sb="3" eb="5">
      <t>チョウサ</t>
    </rPh>
    <rPh sb="6" eb="9">
      <t>ソウセタイ</t>
    </rPh>
    <rPh sb="12" eb="14">
      <t>キンロウ</t>
    </rPh>
    <rPh sb="14" eb="15">
      <t>シャ</t>
    </rPh>
    <rPh sb="15" eb="17">
      <t>セタイ</t>
    </rPh>
    <rPh sb="18" eb="21">
      <t>ヒロシマシ</t>
    </rPh>
    <rPh sb="22" eb="24">
      <t>レイワ</t>
    </rPh>
    <rPh sb="25" eb="26">
      <t>ネン</t>
    </rPh>
    <rPh sb="27" eb="29">
      <t>レイワ</t>
    </rPh>
    <rPh sb="30" eb="31">
      <t>ネン</t>
    </rPh>
    <rPh sb="32" eb="34">
      <t>ヘイキン</t>
    </rPh>
    <rPh sb="34" eb="35">
      <t>チ</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</si>
</sst>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00_ "/>
    <numFmt numFmtId="178" formatCode="0.00_);[Red]\(0.00\)"/>
    <numFmt numFmtId="179" formatCode="#,##0.00_ "/>
    <numFmt numFmtId="180" formatCode="#,##0.000000_ "/>
    <numFmt numFmtId="181" formatCode="0.0%"/>
    <numFmt numFmtId="182" formatCode="#,##0.0;[Red]\-#,##0.0"/>
    <numFmt numFmtId="183" formatCode="0.00_ "/>
    <numFmt numFmtId="184" formatCode="0.000000"/>
    <numFmt numFmtId="185" formatCode="0.000"/>
  </numFmts>
  <fonts count="32" x14ac:knownFonts="1">
    <font>
      <sz val="11"/>
      <color theme="1"/>
      <name val="游ゴシック"/>
      <family val="2"/>
      <charset val="128"/>
      <scheme val="minor"/>
    </font>
    <font>
      <sz val="11"/>
      <color theme="1"/>
      <name val="游ゴシック"/>
      <family val="2"/>
      <charset val="128"/>
      <scheme val="minor"/>
    </font>
    <font>
      <b/>
      <sz val="15"/>
      <color theme="3"/>
      <name val="游ゴシック"/>
      <family val="2"/>
      <charset val="128"/>
      <scheme val="minor"/>
    </font>
    <font>
      <sz val="11"/>
      <color rgb="FFFA7D00"/>
      <name val="游ゴシック"/>
      <family val="2"/>
      <charset val="128"/>
      <scheme val="minor"/>
    </font>
    <font>
      <sz val="11"/>
      <color rgb="FFFF0000"/>
      <name val="游ゴシック"/>
      <family val="2"/>
      <charset val="128"/>
      <scheme val="minor"/>
    </font>
    <font>
      <b/>
      <sz val="11"/>
      <color theme="1"/>
      <name val="游ゴシック"/>
      <family val="2"/>
      <charset val="128"/>
      <scheme val="minor"/>
    </font>
    <font>
      <sz val="10"/>
      <color theme="1"/>
      <name val="Meiryo UI"/>
      <family val="3"/>
      <charset val="128"/>
    </font>
    <font>
      <sz val="6"/>
      <name val="游ゴシック"/>
      <family val="2"/>
      <charset val="128"/>
      <scheme val="minor"/>
    </font>
    <font>
      <b/>
      <sz val="16"/>
      <color theme="1"/>
      <name val="Meiryo UI"/>
      <family val="3"/>
      <charset val="128"/>
    </font>
    <font>
      <sz val="12"/>
      <color theme="1"/>
      <name val="Meiryo UI"/>
      <family val="3"/>
      <charset val="128"/>
    </font>
    <font>
      <sz val="9"/>
      <color theme="1"/>
      <name val="Meiryo UI"/>
      <family val="3"/>
      <charset val="128"/>
    </font>
    <font>
      <sz val="11"/>
      <name val="ＭＳ Ｐゴシック"/>
      <family val="3"/>
      <charset val="128"/>
    </font>
    <font>
      <sz val="10"/>
      <name val="Meiryo UI"/>
      <family val="3"/>
      <charset val="128"/>
    </font>
    <font>
      <b/>
      <sz val="13"/>
      <name val="Meiryo UI"/>
      <family val="3"/>
      <charset val="128"/>
    </font>
    <font>
      <sz val="9"/>
      <name val="Meiryo UI"/>
      <family val="3"/>
      <charset val="128"/>
    </font>
    <font>
      <sz val="6"/>
      <name val="ＭＳ Ｐゴシック"/>
      <family val="3"/>
      <charset val="128"/>
    </font>
    <font>
      <sz val="11"/>
      <name val="ＭＳ Ｐ明朝"/>
      <family val="1"/>
      <charset val="128"/>
    </font>
    <font>
      <sz val="6"/>
      <name val="ＭＳ Ｐ明朝"/>
      <family val="1"/>
      <charset val="128"/>
    </font>
    <font>
      <sz val="9"/>
      <color theme="1"/>
      <name val="游ゴシック"/>
      <family val="3"/>
      <charset val="128"/>
      <scheme val="minor"/>
    </font>
    <font>
      <b/>
      <i/>
      <sz val="10"/>
      <name val="Meiryo UI"/>
      <family val="3"/>
      <charset val="128"/>
    </font>
    <font>
      <sz val="9"/>
      <color rgb="FF0000FF"/>
      <name val="Meiryo UI"/>
      <family val="3"/>
      <charset val="128"/>
    </font>
    <font>
      <sz val="9"/>
      <color rgb="FF0000FF"/>
      <name val="游ゴシック"/>
      <family val="3"/>
      <charset val="128"/>
      <scheme val="minor"/>
    </font>
    <font>
      <b/>
      <sz val="10"/>
      <color rgb="FFFF0000"/>
      <name val="Meiryo UI"/>
      <family val="3"/>
      <charset val="128"/>
    </font>
    <font>
      <sz val="10"/>
      <color rgb="FFFF0000"/>
      <name val="Meiryo UI"/>
      <family val="3"/>
      <charset val="128"/>
    </font>
    <font>
      <b/>
      <sz val="10"/>
      <name val="Meiryo UI"/>
      <family val="3"/>
      <charset val="128"/>
    </font>
    <font>
      <u/>
      <sz val="8.8000000000000007"/>
      <color indexed="36"/>
      <name val="ＭＳ Ｐゴシック"/>
      <family val="3"/>
      <charset val="128"/>
    </font>
    <font>
      <sz val="9"/>
      <name val="游ゴシック"/>
      <family val="3"/>
      <charset val="128"/>
    </font>
    <font>
      <sz val="9"/>
      <color rgb="FF0070C0"/>
      <name val="游ゴシック"/>
      <family val="3"/>
      <charset val="128"/>
    </font>
    <font>
      <sz val="9"/>
      <color theme="1"/>
      <name val="游ゴシック"/>
      <family val="3"/>
      <charset val="128"/>
    </font>
    <font>
      <sz val="9"/>
      <color rgb="FFFF0000"/>
      <name val="游ゴシック"/>
      <family val="3"/>
      <charset val="128"/>
    </font>
    <font>
      <sz val="9"/>
      <color rgb="FF0000FF"/>
      <name val="游ゴシック"/>
      <family val="3"/>
      <charset val="128"/>
    </font>
    <font>
      <vertAlign val="superscript"/>
      <sz val="10"/>
      <name val="Meiryo UI"/>
      <family val="3"/>
      <charset val="128"/>
    </font>
  </fonts>
  <fills count="8">
    <fill>
      <patternFill patternType="none"/>
    </fill>
    <fill>
      <patternFill patternType="gray125"/>
    </fill>
    <fill>
      <patternFill patternType="solid">
        <fgColor theme="6"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tint="-9.9978637043366805E-2"/>
        <bgColor indexed="64"/>
      </patternFill>
    </fill>
  </fills>
  <borders count="4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bottom style="dashed">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ashed">
        <color indexed="64"/>
      </right>
      <top/>
      <bottom/>
      <diagonal/>
    </border>
    <border>
      <left style="dash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style="dashed">
        <color indexed="64"/>
      </top>
      <bottom/>
      <diagonal/>
    </border>
    <border>
      <left style="medium">
        <color rgb="FFFF0000"/>
      </left>
      <right style="medium">
        <color rgb="FFFF0000"/>
      </right>
      <top/>
      <bottom style="dashed">
        <color indexed="64"/>
      </bottom>
      <diagonal/>
    </border>
    <border>
      <left style="medium">
        <color rgb="FFFF0000"/>
      </left>
      <right style="medium">
        <color rgb="FFFF0000"/>
      </right>
      <top/>
      <bottom style="medium">
        <color rgb="FFFF0000"/>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dashed">
        <color indexed="64"/>
      </left>
      <right/>
      <top style="dashed">
        <color indexed="64"/>
      </top>
      <bottom/>
      <diagonal/>
    </border>
    <border>
      <left style="dashed">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6" fillId="0" borderId="0"/>
    <xf numFmtId="0" fontId="18" fillId="0" borderId="0">
      <alignment vertical="center"/>
    </xf>
    <xf numFmtId="0" fontId="11" fillId="0" borderId="0"/>
    <xf numFmtId="38" fontId="11" fillId="0" borderId="0" applyFont="0" applyFill="0" applyBorder="0" applyAlignment="0" applyProtection="0"/>
    <xf numFmtId="9" fontId="11" fillId="0" borderId="0" applyFont="0" applyFill="0" applyBorder="0" applyAlignment="0" applyProtection="0"/>
    <xf numFmtId="38" fontId="11" fillId="0" borderId="0" applyFont="0" applyFill="0" applyBorder="0" applyAlignment="0" applyProtection="0"/>
    <xf numFmtId="9" fontId="1" fillId="0" borderId="0" applyFont="0" applyFill="0" applyBorder="0" applyAlignment="0" applyProtection="0">
      <alignment vertical="center"/>
    </xf>
  </cellStyleXfs>
  <cellXfs count="376">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right" vertical="center"/>
    </xf>
    <xf numFmtId="0" fontId="10" fillId="2" borderId="1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0" borderId="4" xfId="0" applyFont="1" applyBorder="1" applyAlignment="1">
      <alignment horizontal="center" vertical="center"/>
    </xf>
    <xf numFmtId="0" fontId="10" fillId="0" borderId="0" xfId="0" applyFont="1" applyBorder="1" applyAlignment="1">
      <alignment vertical="center" wrapText="1"/>
    </xf>
    <xf numFmtId="0" fontId="10" fillId="0" borderId="1" xfId="0" applyFont="1" applyBorder="1" applyAlignment="1">
      <alignment horizontal="center" vertical="center"/>
    </xf>
    <xf numFmtId="0" fontId="10" fillId="0" borderId="3" xfId="0" applyFont="1" applyBorder="1" applyAlignment="1">
      <alignment vertical="center" wrapText="1"/>
    </xf>
    <xf numFmtId="0" fontId="10" fillId="0" borderId="5" xfId="0" applyFont="1" applyBorder="1" applyAlignment="1">
      <alignment vertical="center" wrapText="1"/>
    </xf>
    <xf numFmtId="0" fontId="10" fillId="0" borderId="0" xfId="0" applyFont="1" applyBorder="1">
      <alignment vertical="center"/>
    </xf>
    <xf numFmtId="0" fontId="10" fillId="0" borderId="16" xfId="0" applyFont="1" applyBorder="1" applyAlignment="1">
      <alignment horizontal="center" vertical="center"/>
    </xf>
    <xf numFmtId="0" fontId="10" fillId="0" borderId="17" xfId="0" applyFont="1" applyBorder="1" applyAlignment="1">
      <alignment vertical="center" wrapText="1"/>
    </xf>
    <xf numFmtId="0" fontId="10" fillId="0" borderId="19" xfId="0" applyFont="1" applyBorder="1" applyAlignment="1">
      <alignment horizontal="center" vertical="center"/>
    </xf>
    <xf numFmtId="0" fontId="10" fillId="0" borderId="20" xfId="0" applyFont="1" applyBorder="1" applyAlignment="1">
      <alignment vertical="center" wrapText="1"/>
    </xf>
    <xf numFmtId="0" fontId="10" fillId="0" borderId="22" xfId="0" applyFont="1" applyBorder="1" applyAlignment="1">
      <alignment vertical="center" wrapText="1"/>
    </xf>
    <xf numFmtId="0" fontId="10" fillId="0" borderId="18" xfId="0" applyFont="1" applyBorder="1" applyAlignment="1">
      <alignment vertical="center" wrapText="1"/>
    </xf>
    <xf numFmtId="0" fontId="10" fillId="0" borderId="6" xfId="0" applyFont="1" applyBorder="1" applyAlignment="1">
      <alignment horizontal="center" vertical="center"/>
    </xf>
    <xf numFmtId="0" fontId="10" fillId="0" borderId="7" xfId="0" applyFont="1" applyBorder="1" applyAlignment="1">
      <alignment vertical="center" wrapText="1"/>
    </xf>
    <xf numFmtId="0" fontId="10" fillId="0" borderId="8" xfId="0" applyFont="1" applyBorder="1" applyAlignment="1">
      <alignment vertical="center" wrapText="1"/>
    </xf>
    <xf numFmtId="0" fontId="12" fillId="0" borderId="0" xfId="2" applyFont="1" applyFill="1" applyProtection="1">
      <alignment vertical="center"/>
    </xf>
    <xf numFmtId="0" fontId="12" fillId="0" borderId="0" xfId="2" applyFont="1" applyFill="1" applyAlignment="1" applyProtection="1">
      <alignment horizontal="right" vertical="center"/>
    </xf>
    <xf numFmtId="0" fontId="12" fillId="0" borderId="0" xfId="2" applyFont="1" applyFill="1" applyAlignment="1" applyProtection="1">
      <alignment horizontal="left" vertical="center"/>
    </xf>
    <xf numFmtId="0" fontId="12" fillId="0" borderId="23" xfId="2" applyFont="1" applyFill="1" applyBorder="1" applyAlignment="1" applyProtection="1">
      <alignment vertical="center"/>
    </xf>
    <xf numFmtId="38" fontId="12" fillId="0" borderId="23" xfId="2" applyNumberFormat="1" applyFont="1" applyFill="1" applyBorder="1" applyAlignment="1" applyProtection="1">
      <alignment vertical="center"/>
    </xf>
    <xf numFmtId="0" fontId="12" fillId="0" borderId="4" xfId="2" applyFont="1" applyFill="1" applyBorder="1" applyProtection="1">
      <alignment vertical="center"/>
    </xf>
    <xf numFmtId="0" fontId="12" fillId="0" borderId="0" xfId="2" applyFont="1" applyFill="1" applyBorder="1" applyAlignment="1" applyProtection="1">
      <alignment vertical="center"/>
    </xf>
    <xf numFmtId="38" fontId="6" fillId="0" borderId="23" xfId="3" applyFont="1" applyFill="1" applyBorder="1" applyAlignment="1" applyProtection="1">
      <alignment vertical="center"/>
    </xf>
    <xf numFmtId="38" fontId="6" fillId="0" borderId="0" xfId="3" applyFont="1" applyFill="1" applyBorder="1" applyAlignment="1" applyProtection="1">
      <alignment vertical="center"/>
    </xf>
    <xf numFmtId="176" fontId="12" fillId="0" borderId="23" xfId="4" applyNumberFormat="1" applyFont="1" applyFill="1" applyBorder="1" applyAlignment="1" applyProtection="1">
      <alignment vertical="center"/>
    </xf>
    <xf numFmtId="177" fontId="12" fillId="0" borderId="23" xfId="4" applyNumberFormat="1" applyFont="1" applyFill="1" applyBorder="1" applyAlignment="1" applyProtection="1">
      <alignment vertical="center"/>
    </xf>
    <xf numFmtId="176" fontId="12" fillId="0" borderId="0" xfId="4" applyNumberFormat="1" applyFont="1" applyFill="1" applyBorder="1" applyAlignment="1" applyProtection="1">
      <alignment vertical="center"/>
    </xf>
    <xf numFmtId="177" fontId="12" fillId="0" borderId="0" xfId="4" applyNumberFormat="1" applyFont="1" applyFill="1" applyBorder="1" applyAlignment="1" applyProtection="1">
      <alignment vertical="center"/>
    </xf>
    <xf numFmtId="176" fontId="12" fillId="0" borderId="0" xfId="4" applyNumberFormat="1" applyFont="1" applyFill="1" applyAlignment="1" applyProtection="1">
      <alignment vertical="center"/>
    </xf>
    <xf numFmtId="176" fontId="10" fillId="0" borderId="0" xfId="5" applyNumberFormat="1" applyFont="1" applyProtection="1">
      <alignment vertical="center"/>
    </xf>
    <xf numFmtId="176" fontId="12" fillId="0" borderId="0" xfId="4" applyNumberFormat="1" applyFont="1" applyAlignment="1" applyProtection="1">
      <alignment vertical="center"/>
    </xf>
    <xf numFmtId="176" fontId="14" fillId="0" borderId="0" xfId="4" applyNumberFormat="1" applyFont="1" applyAlignment="1" applyProtection="1">
      <alignment vertical="center"/>
    </xf>
    <xf numFmtId="176" fontId="12" fillId="0" borderId="1" xfId="4" applyNumberFormat="1" applyFont="1" applyBorder="1" applyAlignment="1" applyProtection="1">
      <alignment vertical="center"/>
    </xf>
    <xf numFmtId="176" fontId="12" fillId="0" borderId="12" xfId="4" applyNumberFormat="1" applyFont="1" applyBorder="1" applyAlignment="1" applyProtection="1">
      <alignment horizontal="center" vertical="center"/>
    </xf>
    <xf numFmtId="176" fontId="14" fillId="0" borderId="0" xfId="4" applyNumberFormat="1" applyFont="1" applyBorder="1" applyAlignment="1" applyProtection="1">
      <alignment vertical="center"/>
    </xf>
    <xf numFmtId="176" fontId="14" fillId="0" borderId="0" xfId="4" applyNumberFormat="1" applyFont="1" applyBorder="1" applyAlignment="1" applyProtection="1">
      <alignment horizontal="center" vertical="center"/>
    </xf>
    <xf numFmtId="176" fontId="14" fillId="0" borderId="4" xfId="4" applyNumberFormat="1" applyFont="1" applyBorder="1" applyAlignment="1" applyProtection="1">
      <alignment vertical="center"/>
    </xf>
    <xf numFmtId="176" fontId="19" fillId="0" borderId="4" xfId="4" applyNumberFormat="1" applyFont="1" applyBorder="1" applyAlignment="1" applyProtection="1">
      <alignment vertical="center"/>
    </xf>
    <xf numFmtId="176" fontId="12" fillId="0" borderId="0" xfId="4" applyNumberFormat="1" applyFont="1" applyBorder="1" applyAlignment="1" applyProtection="1">
      <alignment vertical="center"/>
    </xf>
    <xf numFmtId="176" fontId="14" fillId="0" borderId="4" xfId="4" applyNumberFormat="1" applyFont="1" applyBorder="1" applyAlignment="1" applyProtection="1">
      <alignment vertical="center" shrinkToFit="1"/>
    </xf>
    <xf numFmtId="176" fontId="14" fillId="0" borderId="0" xfId="4" applyNumberFormat="1" applyFont="1" applyBorder="1" applyAlignment="1" applyProtection="1">
      <alignment vertical="center" shrinkToFit="1"/>
    </xf>
    <xf numFmtId="176" fontId="14" fillId="0" borderId="0" xfId="4" applyNumberFormat="1" applyFont="1" applyAlignment="1" applyProtection="1">
      <alignment vertical="center" shrinkToFit="1"/>
    </xf>
    <xf numFmtId="38" fontId="12" fillId="0" borderId="0" xfId="2" applyNumberFormat="1" applyFont="1" applyFill="1" applyBorder="1" applyAlignment="1" applyProtection="1">
      <alignment vertical="center" shrinkToFit="1"/>
    </xf>
    <xf numFmtId="0" fontId="14" fillId="0" borderId="0" xfId="2" applyFont="1" applyFill="1" applyProtection="1">
      <alignment vertical="center"/>
    </xf>
    <xf numFmtId="38" fontId="14" fillId="0" borderId="0" xfId="2" applyNumberFormat="1" applyFont="1" applyFill="1" applyBorder="1" applyAlignment="1" applyProtection="1">
      <alignment vertical="center"/>
    </xf>
    <xf numFmtId="0" fontId="10" fillId="0" borderId="0" xfId="0" applyFont="1" applyAlignment="1">
      <alignment vertical="center" wrapText="1"/>
    </xf>
    <xf numFmtId="0" fontId="10" fillId="0" borderId="12" xfId="0" applyFont="1" applyBorder="1">
      <alignment vertical="center"/>
    </xf>
    <xf numFmtId="0" fontId="10" fillId="0" borderId="11" xfId="0" applyFont="1" applyBorder="1">
      <alignment vertical="center"/>
    </xf>
    <xf numFmtId="0" fontId="10" fillId="0" borderId="13" xfId="0" applyFont="1" applyBorder="1">
      <alignment vertical="center"/>
    </xf>
    <xf numFmtId="0" fontId="10" fillId="0" borderId="14" xfId="0" applyFont="1" applyBorder="1">
      <alignment vertical="center"/>
    </xf>
    <xf numFmtId="38" fontId="10" fillId="0" borderId="0" xfId="1" applyFont="1">
      <alignment vertical="center"/>
    </xf>
    <xf numFmtId="0" fontId="10" fillId="0" borderId="10" xfId="0" applyFont="1" applyBorder="1">
      <alignment vertical="center"/>
    </xf>
    <xf numFmtId="3" fontId="10" fillId="0" borderId="0" xfId="0" applyNumberFormat="1" applyFont="1" applyBorder="1">
      <alignment vertical="center"/>
    </xf>
    <xf numFmtId="0" fontId="20" fillId="0" borderId="14" xfId="0" applyFont="1" applyBorder="1">
      <alignment vertical="center"/>
    </xf>
    <xf numFmtId="3" fontId="10" fillId="0" borderId="12" xfId="0" applyNumberFormat="1" applyFont="1" applyFill="1" applyBorder="1">
      <alignment vertical="center"/>
    </xf>
    <xf numFmtId="3" fontId="10" fillId="0" borderId="13" xfId="0" applyNumberFormat="1" applyFont="1" applyFill="1" applyBorder="1">
      <alignment vertical="center"/>
    </xf>
    <xf numFmtId="0" fontId="18" fillId="0" borderId="0" xfId="0" applyFont="1">
      <alignment vertical="center"/>
    </xf>
    <xf numFmtId="0" fontId="18" fillId="0" borderId="0" xfId="0" applyFont="1" applyAlignment="1">
      <alignment vertical="center"/>
    </xf>
    <xf numFmtId="0" fontId="18" fillId="0" borderId="0" xfId="0" applyFont="1" applyAlignment="1">
      <alignment vertical="center" wrapText="1"/>
    </xf>
    <xf numFmtId="0" fontId="18" fillId="0" borderId="0" xfId="0" applyFont="1" applyBorder="1" applyAlignment="1">
      <alignment vertical="center"/>
    </xf>
    <xf numFmtId="0" fontId="18" fillId="0" borderId="1" xfId="0" applyFont="1" applyBorder="1">
      <alignment vertical="center"/>
    </xf>
    <xf numFmtId="0" fontId="18" fillId="0" borderId="2" xfId="0" applyFont="1" applyBorder="1" applyAlignment="1">
      <alignment vertical="center" wrapText="1"/>
    </xf>
    <xf numFmtId="0" fontId="18" fillId="0" borderId="2" xfId="0" applyFont="1" applyBorder="1" applyAlignment="1">
      <alignment horizontal="left" vertical="center"/>
    </xf>
    <xf numFmtId="0" fontId="18" fillId="0" borderId="2" xfId="0" applyFont="1" applyBorder="1">
      <alignment vertical="center"/>
    </xf>
    <xf numFmtId="0" fontId="18" fillId="0" borderId="3" xfId="0" applyFont="1" applyBorder="1">
      <alignment vertical="center"/>
    </xf>
    <xf numFmtId="0" fontId="18" fillId="0" borderId="12" xfId="0" applyFont="1" applyBorder="1">
      <alignment vertical="center"/>
    </xf>
    <xf numFmtId="0" fontId="18" fillId="0" borderId="4" xfId="0" applyFont="1" applyBorder="1">
      <alignment vertical="center"/>
    </xf>
    <xf numFmtId="0" fontId="18" fillId="0" borderId="0" xfId="0" applyFont="1" applyBorder="1" applyAlignment="1">
      <alignment vertical="center" wrapText="1"/>
    </xf>
    <xf numFmtId="0" fontId="18" fillId="0" borderId="0" xfId="0" applyFont="1" applyBorder="1" applyAlignment="1">
      <alignment horizontal="left" vertical="center" wrapText="1"/>
    </xf>
    <xf numFmtId="0" fontId="18" fillId="0" borderId="5" xfId="0" applyFont="1" applyBorder="1" applyAlignment="1">
      <alignment vertical="center" wrapText="1"/>
    </xf>
    <xf numFmtId="0" fontId="18" fillId="0" borderId="13" xfId="0" applyFont="1" applyBorder="1" applyAlignment="1">
      <alignment vertical="center" wrapText="1"/>
    </xf>
    <xf numFmtId="0" fontId="18" fillId="0" borderId="4" xfId="0" applyFont="1" applyBorder="1" applyAlignment="1">
      <alignment horizontal="left" vertical="center"/>
    </xf>
    <xf numFmtId="176" fontId="18" fillId="0" borderId="0" xfId="0" applyNumberFormat="1" applyFont="1" applyBorder="1">
      <alignment vertical="center"/>
    </xf>
    <xf numFmtId="176" fontId="18" fillId="0" borderId="5" xfId="0" applyNumberFormat="1" applyFont="1" applyBorder="1">
      <alignment vertical="center"/>
    </xf>
    <xf numFmtId="176" fontId="18" fillId="0" borderId="13" xfId="0" applyNumberFormat="1" applyFont="1" applyBorder="1">
      <alignment vertical="center"/>
    </xf>
    <xf numFmtId="0" fontId="18" fillId="0" borderId="0" xfId="0" applyFont="1" applyBorder="1">
      <alignment vertical="center"/>
    </xf>
    <xf numFmtId="176" fontId="18" fillId="0" borderId="0" xfId="1" applyNumberFormat="1" applyFont="1" applyBorder="1">
      <alignment vertical="center"/>
    </xf>
    <xf numFmtId="0" fontId="18" fillId="0" borderId="6" xfId="0" applyFont="1" applyBorder="1">
      <alignment vertical="center"/>
    </xf>
    <xf numFmtId="0" fontId="18" fillId="0" borderId="7" xfId="0" applyFont="1" applyBorder="1">
      <alignment vertical="center"/>
    </xf>
    <xf numFmtId="176" fontId="18" fillId="0" borderId="7" xfId="0" applyNumberFormat="1" applyFont="1" applyBorder="1">
      <alignment vertical="center"/>
    </xf>
    <xf numFmtId="176" fontId="18" fillId="0" borderId="7" xfId="1" applyNumberFormat="1" applyFont="1" applyBorder="1">
      <alignment vertical="center"/>
    </xf>
    <xf numFmtId="176" fontId="18" fillId="0" borderId="8" xfId="0" applyNumberFormat="1" applyFont="1" applyBorder="1">
      <alignment vertical="center"/>
    </xf>
    <xf numFmtId="176" fontId="18" fillId="0" borderId="14" xfId="0" applyNumberFormat="1" applyFont="1" applyBorder="1">
      <alignment vertical="center"/>
    </xf>
    <xf numFmtId="0" fontId="18" fillId="0" borderId="9" xfId="0" applyFont="1" applyBorder="1">
      <alignment vertical="center"/>
    </xf>
    <xf numFmtId="0" fontId="18" fillId="0" borderId="10" xfId="0" applyFont="1" applyBorder="1">
      <alignment vertical="center"/>
    </xf>
    <xf numFmtId="176" fontId="18" fillId="0" borderId="10" xfId="0" applyNumberFormat="1" applyFont="1" applyBorder="1">
      <alignment vertical="center"/>
    </xf>
    <xf numFmtId="176" fontId="18" fillId="0" borderId="10" xfId="1" applyNumberFormat="1" applyFont="1" applyBorder="1">
      <alignment vertical="center"/>
    </xf>
    <xf numFmtId="176" fontId="18" fillId="0" borderId="11" xfId="0" applyNumberFormat="1" applyFont="1" applyBorder="1">
      <alignment vertical="center"/>
    </xf>
    <xf numFmtId="176" fontId="18" fillId="0" borderId="23" xfId="0" applyNumberFormat="1" applyFont="1" applyBorder="1">
      <alignment vertical="center"/>
    </xf>
    <xf numFmtId="176" fontId="18" fillId="0" borderId="0" xfId="0" applyNumberFormat="1" applyFont="1">
      <alignment vertical="center"/>
    </xf>
    <xf numFmtId="38" fontId="18" fillId="0" borderId="7" xfId="1" applyFont="1" applyBorder="1">
      <alignment vertical="center"/>
    </xf>
    <xf numFmtId="38" fontId="18" fillId="0" borderId="8" xfId="0" applyNumberFormat="1" applyFont="1" applyBorder="1">
      <alignment vertical="center"/>
    </xf>
    <xf numFmtId="38" fontId="18" fillId="0" borderId="14" xfId="1" applyFont="1" applyBorder="1">
      <alignment vertical="center"/>
    </xf>
    <xf numFmtId="0" fontId="20" fillId="3" borderId="29" xfId="0" applyFont="1" applyFill="1" applyBorder="1">
      <alignment vertical="center"/>
    </xf>
    <xf numFmtId="180" fontId="18" fillId="0" borderId="0" xfId="0" applyNumberFormat="1" applyFont="1" applyBorder="1">
      <alignment vertical="center"/>
    </xf>
    <xf numFmtId="180" fontId="18" fillId="0" borderId="5" xfId="0" applyNumberFormat="1" applyFont="1" applyBorder="1">
      <alignment vertical="center"/>
    </xf>
    <xf numFmtId="180" fontId="18" fillId="0" borderId="13" xfId="0" applyNumberFormat="1" applyFont="1" applyBorder="1">
      <alignment vertical="center"/>
    </xf>
    <xf numFmtId="180" fontId="18" fillId="0" borderId="0" xfId="1" applyNumberFormat="1" applyFont="1" applyBorder="1">
      <alignment vertical="center"/>
    </xf>
    <xf numFmtId="180" fontId="18" fillId="0" borderId="7" xfId="0" applyNumberFormat="1" applyFont="1" applyBorder="1">
      <alignment vertical="center"/>
    </xf>
    <xf numFmtId="180" fontId="18" fillId="0" borderId="7" xfId="1" applyNumberFormat="1" applyFont="1" applyBorder="1">
      <alignment vertical="center"/>
    </xf>
    <xf numFmtId="180" fontId="18" fillId="0" borderId="8" xfId="0" applyNumberFormat="1" applyFont="1" applyBorder="1">
      <alignment vertical="center"/>
    </xf>
    <xf numFmtId="180" fontId="18" fillId="0" borderId="14" xfId="0" applyNumberFormat="1" applyFont="1" applyBorder="1">
      <alignment vertical="center"/>
    </xf>
    <xf numFmtId="180" fontId="18" fillId="0" borderId="10" xfId="0" applyNumberFormat="1" applyFont="1" applyBorder="1">
      <alignment vertical="center"/>
    </xf>
    <xf numFmtId="180" fontId="18" fillId="0" borderId="10" xfId="1" applyNumberFormat="1" applyFont="1" applyBorder="1">
      <alignment vertical="center"/>
    </xf>
    <xf numFmtId="180" fontId="18" fillId="0" borderId="11" xfId="0" applyNumberFormat="1" applyFont="1" applyBorder="1">
      <alignment vertical="center"/>
    </xf>
    <xf numFmtId="180" fontId="18" fillId="0" borderId="23" xfId="0" applyNumberFormat="1" applyFont="1" applyBorder="1">
      <alignment vertical="center"/>
    </xf>
    <xf numFmtId="180" fontId="18" fillId="0" borderId="14" xfId="1" applyNumberFormat="1" applyFont="1" applyBorder="1">
      <alignment vertical="center"/>
    </xf>
    <xf numFmtId="0" fontId="18" fillId="0" borderId="2" xfId="0" applyFont="1" applyBorder="1" applyAlignment="1">
      <alignment horizontal="center" vertical="center"/>
    </xf>
    <xf numFmtId="0" fontId="18" fillId="0" borderId="1" xfId="0" applyFont="1" applyBorder="1" applyAlignment="1">
      <alignment horizontal="left" vertical="center"/>
    </xf>
    <xf numFmtId="0" fontId="18" fillId="0" borderId="3" xfId="0" applyFont="1" applyBorder="1" applyAlignment="1">
      <alignment horizontal="left" vertical="center"/>
    </xf>
    <xf numFmtId="0" fontId="18" fillId="0" borderId="0"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1" xfId="0" applyFont="1" applyBorder="1" applyAlignment="1">
      <alignment vertical="center" wrapText="1"/>
    </xf>
    <xf numFmtId="0" fontId="18" fillId="0" borderId="3" xfId="0" applyFont="1" applyBorder="1" applyAlignment="1">
      <alignment vertical="center" wrapText="1"/>
    </xf>
    <xf numFmtId="0" fontId="18" fillId="0" borderId="11" xfId="0" applyFont="1" applyBorder="1">
      <alignment vertical="center"/>
    </xf>
    <xf numFmtId="0" fontId="21" fillId="0" borderId="0" xfId="0" applyFont="1">
      <alignment vertical="center"/>
    </xf>
    <xf numFmtId="38" fontId="18" fillId="0" borderId="0" xfId="1" applyFont="1" applyBorder="1">
      <alignment vertical="center"/>
    </xf>
    <xf numFmtId="38" fontId="18" fillId="0" borderId="5" xfId="1" applyFont="1" applyBorder="1">
      <alignment vertical="center"/>
    </xf>
    <xf numFmtId="38" fontId="18" fillId="0" borderId="10" xfId="1" applyFont="1" applyBorder="1">
      <alignment vertical="center"/>
    </xf>
    <xf numFmtId="38" fontId="18" fillId="0" borderId="11" xfId="1" applyFont="1" applyBorder="1">
      <alignment vertical="center"/>
    </xf>
    <xf numFmtId="0" fontId="22" fillId="0" borderId="0" xfId="0" applyFont="1" applyFill="1">
      <alignment vertical="center"/>
    </xf>
    <xf numFmtId="0" fontId="23" fillId="0" borderId="0" xfId="0" applyFont="1" applyFill="1">
      <alignment vertical="center"/>
    </xf>
    <xf numFmtId="0" fontId="23" fillId="0" borderId="0" xfId="0" applyFont="1" applyFill="1" applyAlignment="1">
      <alignment horizontal="center" vertical="center"/>
    </xf>
    <xf numFmtId="0" fontId="23" fillId="0" borderId="0" xfId="0" applyFont="1">
      <alignment vertical="center"/>
    </xf>
    <xf numFmtId="0" fontId="23" fillId="0" borderId="0" xfId="0" applyFont="1" applyAlignment="1">
      <alignment vertical="center"/>
    </xf>
    <xf numFmtId="0" fontId="23" fillId="0" borderId="0" xfId="0" applyFont="1" applyAlignment="1">
      <alignment horizontal="right" vertical="center"/>
    </xf>
    <xf numFmtId="0" fontId="10" fillId="3" borderId="0" xfId="0" applyFont="1" applyFill="1">
      <alignment vertical="center"/>
    </xf>
    <xf numFmtId="0" fontId="12" fillId="0" borderId="0" xfId="0" applyFont="1" applyAlignment="1">
      <alignment horizontal="right" vertical="center"/>
    </xf>
    <xf numFmtId="0" fontId="12" fillId="0" borderId="0" xfId="0" applyFont="1">
      <alignment vertical="center"/>
    </xf>
    <xf numFmtId="0" fontId="24" fillId="0" borderId="0" xfId="0" applyFont="1">
      <alignment vertical="center"/>
    </xf>
    <xf numFmtId="0" fontId="12" fillId="0" borderId="0" xfId="0" applyFont="1" applyAlignment="1">
      <alignment vertical="center"/>
    </xf>
    <xf numFmtId="0" fontId="24" fillId="0" borderId="0" xfId="0" applyFont="1" applyFill="1">
      <alignment vertical="center"/>
    </xf>
    <xf numFmtId="0" fontId="12" fillId="0" borderId="0" xfId="0" applyFont="1" applyFill="1">
      <alignment vertical="center"/>
    </xf>
    <xf numFmtId="0" fontId="10" fillId="4" borderId="0" xfId="0" applyFont="1" applyFill="1">
      <alignment vertical="center"/>
    </xf>
    <xf numFmtId="0" fontId="26" fillId="0" borderId="0" xfId="6" applyFont="1"/>
    <xf numFmtId="0" fontId="26" fillId="0" borderId="1" xfId="6" applyFont="1" applyBorder="1"/>
    <xf numFmtId="0" fontId="26" fillId="0" borderId="3" xfId="6" applyFont="1" applyBorder="1"/>
    <xf numFmtId="0" fontId="26" fillId="0" borderId="2" xfId="6" applyFont="1" applyBorder="1" applyAlignment="1">
      <alignment horizontal="center"/>
    </xf>
    <xf numFmtId="0" fontId="26" fillId="0" borderId="12" xfId="6" applyFont="1" applyBorder="1" applyAlignment="1">
      <alignment horizontal="center"/>
    </xf>
    <xf numFmtId="0" fontId="26" fillId="0" borderId="3" xfId="6" applyFont="1" applyBorder="1" applyAlignment="1">
      <alignment horizontal="center"/>
    </xf>
    <xf numFmtId="0" fontId="26" fillId="0" borderId="4" xfId="6" applyFont="1" applyBorder="1"/>
    <xf numFmtId="0" fontId="26" fillId="0" borderId="5" xfId="6" applyFont="1" applyBorder="1"/>
    <xf numFmtId="0" fontId="26" fillId="0" borderId="7" xfId="6" applyFont="1" applyBorder="1" applyAlignment="1">
      <alignment horizontal="center"/>
    </xf>
    <xf numFmtId="0" fontId="26" fillId="0" borderId="14" xfId="6" applyFont="1" applyBorder="1" applyAlignment="1">
      <alignment horizontal="center"/>
    </xf>
    <xf numFmtId="0" fontId="26" fillId="0" borderId="8" xfId="6" applyFont="1" applyBorder="1" applyAlignment="1">
      <alignment horizontal="center"/>
    </xf>
    <xf numFmtId="0" fontId="26" fillId="0" borderId="6" xfId="6" applyFont="1" applyBorder="1"/>
    <xf numFmtId="0" fontId="26" fillId="0" borderId="8" xfId="6" applyFont="1" applyBorder="1"/>
    <xf numFmtId="49" fontId="26" fillId="5" borderId="4" xfId="6" applyNumberFormat="1" applyFont="1" applyFill="1" applyBorder="1" applyAlignment="1">
      <alignment horizontal="center"/>
    </xf>
    <xf numFmtId="49" fontId="26" fillId="5" borderId="5" xfId="6" applyNumberFormat="1" applyFont="1" applyFill="1" applyBorder="1"/>
    <xf numFmtId="40" fontId="28" fillId="0" borderId="13" xfId="9" applyNumberFormat="1" applyFont="1" applyBorder="1"/>
    <xf numFmtId="0" fontId="26" fillId="0" borderId="13" xfId="6" applyFont="1" applyBorder="1"/>
    <xf numFmtId="49" fontId="26" fillId="5" borderId="6" xfId="6" applyNumberFormat="1" applyFont="1" applyFill="1" applyBorder="1" applyAlignment="1">
      <alignment horizontal="center"/>
    </xf>
    <xf numFmtId="49" fontId="26" fillId="5" borderId="8" xfId="6" applyNumberFormat="1" applyFont="1" applyFill="1" applyBorder="1"/>
    <xf numFmtId="40" fontId="28" fillId="0" borderId="14" xfId="9" applyNumberFormat="1" applyFont="1" applyBorder="1"/>
    <xf numFmtId="0" fontId="26" fillId="0" borderId="14" xfId="6" applyFont="1" applyBorder="1"/>
    <xf numFmtId="0" fontId="26" fillId="5" borderId="6" xfId="6" applyNumberFormat="1" applyFont="1" applyFill="1" applyBorder="1" applyAlignment="1">
      <alignment horizontal="center"/>
    </xf>
    <xf numFmtId="0" fontId="26" fillId="5" borderId="4" xfId="6" applyNumberFormat="1" applyFont="1" applyFill="1" applyBorder="1" applyAlignment="1">
      <alignment horizontal="center"/>
    </xf>
    <xf numFmtId="0" fontId="26" fillId="5" borderId="1" xfId="6" applyNumberFormat="1" applyFont="1" applyFill="1" applyBorder="1" applyAlignment="1">
      <alignment horizontal="center"/>
    </xf>
    <xf numFmtId="49" fontId="26" fillId="5" borderId="3" xfId="6" applyNumberFormat="1" applyFont="1" applyFill="1" applyBorder="1"/>
    <xf numFmtId="0" fontId="26" fillId="0" borderId="5" xfId="6" applyFont="1" applyBorder="1" applyAlignment="1">
      <alignment vertical="center"/>
    </xf>
    <xf numFmtId="0" fontId="26" fillId="0" borderId="12" xfId="6" applyFont="1" applyBorder="1"/>
    <xf numFmtId="40" fontId="28" fillId="0" borderId="3" xfId="9" applyNumberFormat="1" applyFont="1" applyBorder="1"/>
    <xf numFmtId="40" fontId="28" fillId="0" borderId="5" xfId="9" applyNumberFormat="1" applyFont="1" applyBorder="1"/>
    <xf numFmtId="0" fontId="26" fillId="0" borderId="8" xfId="6" applyFont="1" applyBorder="1" applyAlignment="1">
      <alignment vertical="center"/>
    </xf>
    <xf numFmtId="40" fontId="28" fillId="0" borderId="8" xfId="9" applyNumberFormat="1" applyFont="1" applyBorder="1"/>
    <xf numFmtId="49" fontId="26" fillId="5" borderId="1" xfId="6" applyNumberFormat="1" applyFont="1" applyFill="1" applyBorder="1" applyAlignment="1">
      <alignment horizontal="center"/>
    </xf>
    <xf numFmtId="0" fontId="26" fillId="0" borderId="3" xfId="6" applyFont="1" applyBorder="1" applyAlignment="1">
      <alignment vertical="center"/>
    </xf>
    <xf numFmtId="40" fontId="29" fillId="0" borderId="12" xfId="6" applyNumberFormat="1" applyFont="1" applyBorder="1"/>
    <xf numFmtId="40" fontId="29" fillId="0" borderId="14" xfId="6" applyNumberFormat="1" applyFont="1" applyBorder="1"/>
    <xf numFmtId="0" fontId="26" fillId="0" borderId="9" xfId="6" applyFont="1" applyBorder="1"/>
    <xf numFmtId="0" fontId="26" fillId="0" borderId="11" xfId="6" applyFont="1" applyBorder="1" applyAlignment="1">
      <alignment vertical="center"/>
    </xf>
    <xf numFmtId="40" fontId="29" fillId="0" borderId="8" xfId="6" applyNumberFormat="1" applyFont="1" applyBorder="1"/>
    <xf numFmtId="0" fontId="26" fillId="0" borderId="14" xfId="6" applyFont="1" applyFill="1" applyBorder="1" applyAlignment="1">
      <alignment horizontal="center"/>
    </xf>
    <xf numFmtId="0" fontId="26" fillId="0" borderId="14" xfId="6" applyFont="1" applyFill="1" applyBorder="1" applyAlignment="1">
      <alignment horizontal="center" vertical="center"/>
    </xf>
    <xf numFmtId="0" fontId="26" fillId="0" borderId="14" xfId="6" applyFont="1" applyBorder="1" applyAlignment="1">
      <alignment horizontal="center" vertical="center"/>
    </xf>
    <xf numFmtId="0" fontId="26" fillId="0" borderId="5" xfId="6" applyFont="1" applyBorder="1" applyAlignment="1">
      <alignment horizontal="center" vertical="center"/>
    </xf>
    <xf numFmtId="182" fontId="28" fillId="0" borderId="3" xfId="9" applyNumberFormat="1" applyFont="1" applyBorder="1"/>
    <xf numFmtId="181" fontId="28" fillId="0" borderId="12" xfId="8" applyNumberFormat="1" applyFont="1" applyBorder="1"/>
    <xf numFmtId="40" fontId="28" fillId="0" borderId="12" xfId="9" applyNumberFormat="1" applyFont="1" applyBorder="1"/>
    <xf numFmtId="182" fontId="28" fillId="0" borderId="5" xfId="9" applyNumberFormat="1" applyFont="1" applyBorder="1"/>
    <xf numFmtId="181" fontId="28" fillId="0" borderId="13" xfId="8" applyNumberFormat="1" applyFont="1" applyBorder="1"/>
    <xf numFmtId="182" fontId="28" fillId="0" borderId="14" xfId="9" applyNumberFormat="1" applyFont="1" applyBorder="1"/>
    <xf numFmtId="181" fontId="28" fillId="0" borderId="14" xfId="8" applyNumberFormat="1" applyFont="1" applyBorder="1"/>
    <xf numFmtId="183" fontId="26" fillId="0" borderId="13" xfId="6" applyNumberFormat="1" applyFont="1" applyBorder="1"/>
    <xf numFmtId="40" fontId="29" fillId="0" borderId="3" xfId="6" applyNumberFormat="1" applyFont="1" applyBorder="1"/>
    <xf numFmtId="0" fontId="26" fillId="0" borderId="7" xfId="6" applyFont="1" applyBorder="1" applyAlignment="1">
      <alignment vertical="center"/>
    </xf>
    <xf numFmtId="0" fontId="26" fillId="0" borderId="12" xfId="6" applyFont="1" applyBorder="1" applyAlignment="1">
      <alignment horizontal="center" vertical="center"/>
    </xf>
    <xf numFmtId="0" fontId="26" fillId="0" borderId="3" xfId="6" applyFont="1" applyBorder="1" applyAlignment="1">
      <alignment horizontal="center" vertical="center"/>
    </xf>
    <xf numFmtId="0" fontId="26" fillId="0" borderId="8" xfId="6" applyFont="1" applyBorder="1" applyAlignment="1">
      <alignment horizontal="center" vertical="center"/>
    </xf>
    <xf numFmtId="0" fontId="26" fillId="0" borderId="13" xfId="6" applyFont="1" applyBorder="1" applyAlignment="1">
      <alignment horizontal="center" vertical="center" wrapText="1"/>
    </xf>
    <xf numFmtId="0" fontId="26" fillId="0" borderId="13" xfId="6" applyFont="1" applyBorder="1" applyAlignment="1">
      <alignment horizontal="center" vertical="center" shrinkToFit="1"/>
    </xf>
    <xf numFmtId="0" fontId="26" fillId="0" borderId="5" xfId="6" applyFont="1" applyBorder="1" applyAlignment="1">
      <alignment horizontal="center" vertical="center" wrapText="1"/>
    </xf>
    <xf numFmtId="0" fontId="26" fillId="0" borderId="0" xfId="6" applyFont="1" applyAlignment="1">
      <alignment wrapText="1"/>
    </xf>
    <xf numFmtId="40" fontId="26" fillId="0" borderId="13" xfId="6" applyNumberFormat="1" applyFont="1" applyBorder="1"/>
    <xf numFmtId="40" fontId="26" fillId="0" borderId="14" xfId="6" applyNumberFormat="1" applyFont="1" applyBorder="1"/>
    <xf numFmtId="40" fontId="29" fillId="0" borderId="12" xfId="9" applyNumberFormat="1" applyFont="1" applyBorder="1"/>
    <xf numFmtId="181" fontId="29" fillId="0" borderId="12" xfId="8" applyNumberFormat="1" applyFont="1" applyBorder="1"/>
    <xf numFmtId="40" fontId="29" fillId="0" borderId="14" xfId="9" applyNumberFormat="1" applyFont="1" applyBorder="1"/>
    <xf numFmtId="181" fontId="29" fillId="0" borderId="14" xfId="8" applyNumberFormat="1" applyFont="1" applyBorder="1"/>
    <xf numFmtId="0" fontId="26" fillId="0" borderId="6" xfId="6" applyFont="1" applyBorder="1" applyAlignment="1">
      <alignment vertical="center"/>
    </xf>
    <xf numFmtId="182" fontId="29" fillId="0" borderId="14" xfId="6" applyNumberFormat="1" applyFont="1" applyBorder="1" applyAlignment="1">
      <alignment vertical="center"/>
    </xf>
    <xf numFmtId="181" fontId="29" fillId="0" borderId="14" xfId="8" applyNumberFormat="1" applyFont="1" applyBorder="1" applyAlignment="1">
      <alignment vertical="center"/>
    </xf>
    <xf numFmtId="181" fontId="29" fillId="0" borderId="8" xfId="8" applyNumberFormat="1" applyFont="1" applyFill="1" applyBorder="1" applyAlignment="1">
      <alignment vertical="center"/>
    </xf>
    <xf numFmtId="40" fontId="29" fillId="0" borderId="14" xfId="6" applyNumberFormat="1" applyFont="1" applyBorder="1" applyAlignment="1">
      <alignment vertical="center"/>
    </xf>
    <xf numFmtId="38" fontId="29" fillId="0" borderId="14" xfId="6" applyNumberFormat="1" applyFont="1" applyBorder="1" applyAlignment="1">
      <alignment vertical="center"/>
    </xf>
    <xf numFmtId="40" fontId="29" fillId="0" borderId="8" xfId="6" applyNumberFormat="1" applyFont="1" applyBorder="1" applyAlignment="1">
      <alignment vertical="center"/>
    </xf>
    <xf numFmtId="0" fontId="26" fillId="0" borderId="0" xfId="6" applyFont="1" applyAlignment="1">
      <alignment vertical="center"/>
    </xf>
    <xf numFmtId="40" fontId="26" fillId="0" borderId="0" xfId="6" applyNumberFormat="1" applyFont="1"/>
    <xf numFmtId="38" fontId="10" fillId="6" borderId="30" xfId="1" applyFont="1" applyFill="1" applyBorder="1">
      <alignment vertical="center"/>
    </xf>
    <xf numFmtId="38" fontId="10" fillId="6" borderId="31" xfId="1" applyFont="1" applyFill="1" applyBorder="1">
      <alignment vertical="center"/>
    </xf>
    <xf numFmtId="38" fontId="10" fillId="6" borderId="32" xfId="1" applyFont="1" applyFill="1" applyBorder="1">
      <alignment vertical="center"/>
    </xf>
    <xf numFmtId="38" fontId="10" fillId="6" borderId="33" xfId="1" applyFont="1" applyFill="1" applyBorder="1">
      <alignment vertical="center"/>
    </xf>
    <xf numFmtId="38" fontId="10" fillId="6" borderId="34" xfId="1" applyFont="1" applyFill="1" applyBorder="1">
      <alignment vertical="center"/>
    </xf>
    <xf numFmtId="0" fontId="18"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0" fillId="0" borderId="0" xfId="0" applyFont="1" applyFill="1">
      <alignment vertical="center"/>
    </xf>
    <xf numFmtId="185" fontId="18" fillId="0" borderId="0" xfId="0" applyNumberFormat="1" applyFont="1">
      <alignment vertical="center"/>
    </xf>
    <xf numFmtId="181" fontId="18" fillId="0" borderId="0" xfId="10" applyNumberFormat="1" applyFont="1" applyBorder="1">
      <alignment vertical="center"/>
    </xf>
    <xf numFmtId="181" fontId="18" fillId="0" borderId="5" xfId="10" applyNumberFormat="1" applyFont="1" applyBorder="1">
      <alignment vertical="center"/>
    </xf>
    <xf numFmtId="181" fontId="18" fillId="0" borderId="11" xfId="10" applyNumberFormat="1" applyFont="1" applyBorder="1">
      <alignment vertical="center"/>
    </xf>
    <xf numFmtId="181" fontId="18" fillId="0" borderId="4" xfId="10" applyNumberFormat="1" applyFont="1" applyBorder="1">
      <alignment vertical="center"/>
    </xf>
    <xf numFmtId="181" fontId="18" fillId="0" borderId="6" xfId="10" applyNumberFormat="1" applyFont="1" applyBorder="1">
      <alignment vertical="center"/>
    </xf>
    <xf numFmtId="181" fontId="18" fillId="0" borderId="7" xfId="10" applyNumberFormat="1" applyFont="1" applyBorder="1">
      <alignment vertical="center"/>
    </xf>
    <xf numFmtId="181" fontId="18" fillId="0" borderId="9" xfId="10" applyNumberFormat="1" applyFont="1" applyBorder="1">
      <alignment vertical="center"/>
    </xf>
    <xf numFmtId="181" fontId="18" fillId="0" borderId="10" xfId="10" applyNumberFormat="1" applyFont="1" applyBorder="1">
      <alignment vertical="center"/>
    </xf>
    <xf numFmtId="0" fontId="18" fillId="0" borderId="0" xfId="0" applyFont="1" applyFill="1" applyBorder="1" applyAlignment="1">
      <alignment vertical="center" wrapText="1"/>
    </xf>
    <xf numFmtId="0" fontId="18" fillId="0" borderId="0" xfId="0" applyFont="1" applyFill="1" applyBorder="1">
      <alignment vertical="center"/>
    </xf>
    <xf numFmtId="181" fontId="18" fillId="7" borderId="4" xfId="10" applyNumberFormat="1" applyFont="1" applyFill="1" applyBorder="1" applyAlignment="1">
      <alignment horizontal="right" vertical="center"/>
    </xf>
    <xf numFmtId="181" fontId="18" fillId="7" borderId="5" xfId="10" applyNumberFormat="1" applyFont="1" applyFill="1" applyBorder="1" applyAlignment="1">
      <alignment horizontal="right" vertical="center"/>
    </xf>
    <xf numFmtId="181" fontId="18" fillId="7" borderId="0" xfId="10" applyNumberFormat="1" applyFont="1" applyFill="1" applyBorder="1" applyAlignment="1">
      <alignment horizontal="right" vertical="center"/>
    </xf>
    <xf numFmtId="176" fontId="21" fillId="0" borderId="10" xfId="0" applyNumberFormat="1" applyFont="1" applyBorder="1">
      <alignment vertical="center"/>
    </xf>
    <xf numFmtId="176" fontId="21" fillId="0" borderId="0" xfId="0" applyNumberFormat="1" applyFont="1" applyBorder="1">
      <alignment vertical="center"/>
    </xf>
    <xf numFmtId="0" fontId="18" fillId="0" borderId="1" xfId="0" applyFont="1" applyBorder="1" applyAlignment="1">
      <alignment horizontal="center" vertical="center" wrapText="1"/>
    </xf>
    <xf numFmtId="176" fontId="18" fillId="7" borderId="4" xfId="0" applyNumberFormat="1" applyFont="1" applyFill="1" applyBorder="1">
      <alignment vertical="center"/>
    </xf>
    <xf numFmtId="176" fontId="18" fillId="7" borderId="5" xfId="0" applyNumberFormat="1" applyFont="1" applyFill="1" applyBorder="1">
      <alignment vertical="center"/>
    </xf>
    <xf numFmtId="176" fontId="21" fillId="0" borderId="9" xfId="0" applyNumberFormat="1" applyFont="1" applyBorder="1">
      <alignment vertical="center"/>
    </xf>
    <xf numFmtId="176" fontId="21" fillId="0" borderId="11" xfId="0" applyNumberFormat="1" applyFont="1" applyBorder="1">
      <alignment vertical="center"/>
    </xf>
    <xf numFmtId="0" fontId="18" fillId="0" borderId="12" xfId="0" applyFont="1" applyBorder="1" applyAlignment="1">
      <alignment horizontal="center" vertical="center" wrapText="1"/>
    </xf>
    <xf numFmtId="0" fontId="18" fillId="0" borderId="13" xfId="0" applyFont="1" applyBorder="1" applyAlignment="1">
      <alignment horizontal="left" vertical="center" wrapText="1"/>
    </xf>
    <xf numFmtId="176" fontId="21" fillId="0" borderId="23" xfId="0" applyNumberFormat="1" applyFont="1" applyBorder="1">
      <alignment vertical="center"/>
    </xf>
    <xf numFmtId="0" fontId="10" fillId="0" borderId="0" xfId="0" applyFont="1" applyFill="1" applyAlignment="1">
      <alignment horizontal="left" vertical="center"/>
    </xf>
    <xf numFmtId="0" fontId="10" fillId="3" borderId="35" xfId="0" applyFont="1" applyFill="1" applyBorder="1" applyAlignment="1">
      <alignment horizontal="left" vertical="center"/>
    </xf>
    <xf numFmtId="0" fontId="10" fillId="3" borderId="36" xfId="0" applyFont="1" applyFill="1" applyBorder="1" applyAlignment="1">
      <alignment horizontal="left" vertical="center"/>
    </xf>
    <xf numFmtId="0" fontId="10" fillId="4" borderId="35" xfId="0" applyFont="1" applyFill="1" applyBorder="1" applyAlignment="1">
      <alignment horizontal="left" vertical="center"/>
    </xf>
    <xf numFmtId="0" fontId="10" fillId="4" borderId="36" xfId="0" applyFont="1" applyFill="1" applyBorder="1" applyAlignment="1">
      <alignment horizontal="left" vertical="center"/>
    </xf>
    <xf numFmtId="176" fontId="21" fillId="0" borderId="13" xfId="0" applyNumberFormat="1" applyFont="1" applyBorder="1">
      <alignment vertical="center"/>
    </xf>
    <xf numFmtId="176" fontId="21" fillId="0" borderId="4" xfId="0" applyNumberFormat="1" applyFont="1" applyBorder="1">
      <alignment vertical="center"/>
    </xf>
    <xf numFmtId="176" fontId="21" fillId="0" borderId="5" xfId="0" applyNumberFormat="1" applyFont="1" applyBorder="1">
      <alignment vertical="center"/>
    </xf>
    <xf numFmtId="181" fontId="30" fillId="0" borderId="13" xfId="8" applyNumberFormat="1" applyFont="1" applyFill="1" applyBorder="1"/>
    <xf numFmtId="181" fontId="30" fillId="0" borderId="14" xfId="8" applyNumberFormat="1" applyFont="1" applyFill="1" applyBorder="1"/>
    <xf numFmtId="0" fontId="26" fillId="0" borderId="13" xfId="6" applyFont="1" applyFill="1" applyBorder="1" applyAlignment="1">
      <alignment horizontal="center"/>
    </xf>
    <xf numFmtId="182" fontId="27" fillId="0" borderId="0" xfId="9" applyNumberFormat="1" applyFont="1" applyBorder="1"/>
    <xf numFmtId="182" fontId="27" fillId="0" borderId="6" xfId="9" applyNumberFormat="1" applyFont="1" applyBorder="1"/>
    <xf numFmtId="182" fontId="26" fillId="0" borderId="2" xfId="6" applyNumberFormat="1" applyFont="1" applyBorder="1"/>
    <xf numFmtId="182" fontId="26" fillId="0" borderId="0" xfId="6" applyNumberFormat="1" applyFont="1" applyBorder="1"/>
    <xf numFmtId="182" fontId="26" fillId="0" borderId="7" xfId="6" applyNumberFormat="1" applyFont="1" applyBorder="1"/>
    <xf numFmtId="182" fontId="29" fillId="0" borderId="1" xfId="6" applyNumberFormat="1" applyFont="1" applyBorder="1"/>
    <xf numFmtId="182" fontId="29" fillId="0" borderId="6" xfId="6" applyNumberFormat="1" applyFont="1" applyBorder="1"/>
    <xf numFmtId="182" fontId="29" fillId="0" borderId="7" xfId="6" applyNumberFormat="1" applyFont="1" applyBorder="1"/>
    <xf numFmtId="182" fontId="28" fillId="0" borderId="13" xfId="9" applyNumberFormat="1" applyFont="1" applyBorder="1"/>
    <xf numFmtId="182" fontId="26" fillId="0" borderId="13" xfId="6" applyNumberFormat="1" applyFont="1" applyBorder="1"/>
    <xf numFmtId="182" fontId="26" fillId="0" borderId="5" xfId="9" applyNumberFormat="1" applyFont="1" applyBorder="1"/>
    <xf numFmtId="182" fontId="26" fillId="0" borderId="14" xfId="6" applyNumberFormat="1" applyFont="1" applyBorder="1"/>
    <xf numFmtId="182" fontId="26" fillId="0" borderId="8" xfId="9" applyNumberFormat="1" applyFont="1" applyBorder="1"/>
    <xf numFmtId="182" fontId="26" fillId="0" borderId="13" xfId="6" applyNumberFormat="1" applyFont="1" applyFill="1" applyBorder="1" applyAlignment="1">
      <alignment horizontal="center"/>
    </xf>
    <xf numFmtId="182" fontId="28" fillId="0" borderId="0" xfId="9" applyNumberFormat="1" applyFont="1" applyBorder="1"/>
    <xf numFmtId="182" fontId="26" fillId="0" borderId="13" xfId="9" applyNumberFormat="1" applyFont="1" applyBorder="1"/>
    <xf numFmtId="182" fontId="28" fillId="0" borderId="7" xfId="9" applyNumberFormat="1" applyFont="1" applyBorder="1"/>
    <xf numFmtId="182" fontId="26" fillId="0" borderId="14" xfId="9" applyNumberFormat="1" applyFont="1" applyBorder="1"/>
    <xf numFmtId="182" fontId="26" fillId="0" borderId="5" xfId="6" applyNumberFormat="1" applyFont="1" applyBorder="1"/>
    <xf numFmtId="182" fontId="26" fillId="0" borderId="8" xfId="6" applyNumberFormat="1" applyFont="1" applyBorder="1"/>
    <xf numFmtId="182" fontId="26" fillId="0" borderId="12" xfId="6" applyNumberFormat="1" applyFont="1" applyBorder="1"/>
    <xf numFmtId="182" fontId="28" fillId="0" borderId="8" xfId="9" applyNumberFormat="1" applyFont="1" applyBorder="1"/>
    <xf numFmtId="182" fontId="29" fillId="0" borderId="12" xfId="6" applyNumberFormat="1" applyFont="1" applyBorder="1"/>
    <xf numFmtId="182" fontId="29" fillId="0" borderId="14" xfId="6" applyNumberFormat="1" applyFont="1" applyBorder="1"/>
    <xf numFmtId="182" fontId="29" fillId="0" borderId="8" xfId="6" applyNumberFormat="1" applyFont="1" applyBorder="1"/>
    <xf numFmtId="182" fontId="28" fillId="0" borderId="12" xfId="9" applyNumberFormat="1" applyFont="1" applyBorder="1"/>
    <xf numFmtId="182" fontId="29" fillId="0" borderId="12" xfId="6" applyNumberFormat="1" applyFont="1" applyFill="1" applyBorder="1"/>
    <xf numFmtId="182" fontId="29" fillId="0" borderId="3" xfId="6" applyNumberFormat="1" applyFont="1" applyBorder="1"/>
    <xf numFmtId="0" fontId="26" fillId="0" borderId="5" xfId="6" applyFont="1" applyFill="1" applyBorder="1"/>
    <xf numFmtId="0" fontId="26" fillId="0" borderId="5" xfId="6" applyFont="1" applyFill="1" applyBorder="1" applyAlignment="1">
      <alignment horizontal="center" vertical="center"/>
    </xf>
    <xf numFmtId="0" fontId="26" fillId="0" borderId="14" xfId="6" applyFont="1" applyFill="1" applyBorder="1"/>
    <xf numFmtId="0" fontId="18" fillId="0" borderId="12" xfId="0" applyFont="1" applyBorder="1" applyAlignment="1">
      <alignment horizontal="left" vertical="center"/>
    </xf>
    <xf numFmtId="0" fontId="18" fillId="0" borderId="13" xfId="0" applyFont="1" applyBorder="1" applyAlignment="1">
      <alignment horizontal="center" vertical="center" wrapText="1"/>
    </xf>
    <xf numFmtId="181" fontId="18" fillId="0" borderId="13" xfId="10" applyNumberFormat="1" applyFont="1" applyBorder="1">
      <alignment vertical="center"/>
    </xf>
    <xf numFmtId="181" fontId="18" fillId="0" borderId="14" xfId="10" applyNumberFormat="1" applyFont="1" applyBorder="1">
      <alignment vertical="center"/>
    </xf>
    <xf numFmtId="181" fontId="18" fillId="0" borderId="23" xfId="10" applyNumberFormat="1" applyFont="1" applyBorder="1">
      <alignment vertical="center"/>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8" fillId="0" borderId="5" xfId="0" applyFont="1" applyBorder="1" applyAlignment="1">
      <alignment horizontal="center" vertical="center"/>
    </xf>
    <xf numFmtId="184" fontId="18" fillId="0" borderId="4" xfId="0" applyNumberFormat="1" applyFont="1" applyBorder="1">
      <alignment vertical="center"/>
    </xf>
    <xf numFmtId="38" fontId="20" fillId="0" borderId="12" xfId="1" applyNumberFormat="1" applyFont="1" applyFill="1" applyBorder="1">
      <alignment vertical="center"/>
    </xf>
    <xf numFmtId="38" fontId="20" fillId="0" borderId="13" xfId="1" applyNumberFormat="1" applyFont="1" applyFill="1" applyBorder="1">
      <alignment vertical="center"/>
    </xf>
    <xf numFmtId="38" fontId="20" fillId="0" borderId="15" xfId="1" applyNumberFormat="1" applyFont="1" applyFill="1" applyBorder="1">
      <alignment vertical="center"/>
    </xf>
    <xf numFmtId="38" fontId="20" fillId="0" borderId="21" xfId="1" applyNumberFormat="1" applyFont="1" applyFill="1" applyBorder="1">
      <alignment vertical="center"/>
    </xf>
    <xf numFmtId="38" fontId="20" fillId="0" borderId="19" xfId="1" applyNumberFormat="1" applyFont="1" applyFill="1" applyBorder="1">
      <alignment vertical="center"/>
    </xf>
    <xf numFmtId="38" fontId="20" fillId="0" borderId="14" xfId="1" applyNumberFormat="1" applyFont="1" applyFill="1" applyBorder="1">
      <alignment vertical="center"/>
    </xf>
    <xf numFmtId="38" fontId="20" fillId="0" borderId="23" xfId="1" applyFont="1" applyFill="1" applyBorder="1">
      <alignment vertical="center"/>
    </xf>
    <xf numFmtId="38" fontId="20" fillId="0" borderId="12" xfId="1" applyFont="1" applyFill="1" applyBorder="1">
      <alignment vertical="center"/>
    </xf>
    <xf numFmtId="38" fontId="20" fillId="0" borderId="13" xfId="1" applyFont="1" applyFill="1" applyBorder="1">
      <alignment vertical="center"/>
    </xf>
    <xf numFmtId="38" fontId="20" fillId="0" borderId="15" xfId="1" applyFont="1" applyFill="1" applyBorder="1">
      <alignment vertical="center"/>
    </xf>
    <xf numFmtId="38" fontId="20" fillId="0" borderId="21" xfId="1" applyFont="1" applyFill="1" applyBorder="1">
      <alignment vertical="center"/>
    </xf>
    <xf numFmtId="38" fontId="20" fillId="0" borderId="19" xfId="1" applyFont="1" applyFill="1" applyBorder="1">
      <alignment vertical="center"/>
    </xf>
    <xf numFmtId="38" fontId="20" fillId="0" borderId="14" xfId="1" applyFont="1" applyFill="1" applyBorder="1">
      <alignment vertical="center"/>
    </xf>
    <xf numFmtId="38" fontId="20" fillId="0" borderId="22" xfId="1" applyFont="1" applyFill="1" applyBorder="1">
      <alignment vertical="center"/>
    </xf>
    <xf numFmtId="38" fontId="20" fillId="0" borderId="23" xfId="1" applyNumberFormat="1" applyFont="1" applyFill="1" applyBorder="1">
      <alignment vertical="center"/>
    </xf>
    <xf numFmtId="38" fontId="20" fillId="0" borderId="22" xfId="1" applyNumberFormat="1" applyFont="1" applyFill="1" applyBorder="1">
      <alignment vertical="center"/>
    </xf>
    <xf numFmtId="0" fontId="12" fillId="3" borderId="0" xfId="0" applyFont="1" applyFill="1">
      <alignment vertical="center"/>
    </xf>
    <xf numFmtId="0" fontId="23" fillId="3" borderId="0" xfId="0" applyFont="1" applyFill="1">
      <alignment vertical="center"/>
    </xf>
    <xf numFmtId="0" fontId="12" fillId="4" borderId="0" xfId="0" applyFont="1" applyFill="1">
      <alignment vertical="center"/>
    </xf>
    <xf numFmtId="0" fontId="23" fillId="4" borderId="0" xfId="0" applyFont="1" applyFill="1">
      <alignment vertical="center"/>
    </xf>
    <xf numFmtId="0" fontId="6" fillId="4" borderId="0" xfId="0" applyFont="1" applyFill="1">
      <alignment vertical="center"/>
    </xf>
    <xf numFmtId="176" fontId="12" fillId="0" borderId="0" xfId="4" applyNumberFormat="1" applyFont="1" applyAlignment="1" applyProtection="1">
      <alignment horizontal="right" vertical="center"/>
    </xf>
    <xf numFmtId="176" fontId="12" fillId="0" borderId="2" xfId="4" applyNumberFormat="1" applyFont="1" applyBorder="1" applyAlignment="1" applyProtection="1">
      <alignment vertical="center"/>
    </xf>
    <xf numFmtId="176" fontId="12" fillId="0" borderId="4" xfId="4" applyNumberFormat="1" applyFont="1" applyBorder="1" applyAlignment="1" applyProtection="1">
      <alignment vertical="center"/>
    </xf>
    <xf numFmtId="176" fontId="12" fillId="0" borderId="13" xfId="4" applyNumberFormat="1" applyFont="1" applyBorder="1" applyAlignment="1" applyProtection="1">
      <alignment vertical="center"/>
    </xf>
    <xf numFmtId="176" fontId="12" fillId="0" borderId="6" xfId="4" applyNumberFormat="1" applyFont="1" applyBorder="1" applyAlignment="1" applyProtection="1">
      <alignment horizontal="right" vertical="center"/>
    </xf>
    <xf numFmtId="176" fontId="12" fillId="0" borderId="14" xfId="4" applyNumberFormat="1" applyFont="1" applyBorder="1" applyAlignment="1" applyProtection="1">
      <alignment horizontal="right" vertical="center"/>
    </xf>
    <xf numFmtId="176" fontId="12" fillId="0" borderId="14" xfId="4" applyNumberFormat="1" applyFont="1" applyBorder="1" applyAlignment="1" applyProtection="1">
      <alignment vertical="center" shrinkToFit="1"/>
    </xf>
    <xf numFmtId="176" fontId="12" fillId="0" borderId="27" xfId="4" applyNumberFormat="1" applyFont="1" applyBorder="1" applyAlignment="1" applyProtection="1">
      <alignment vertical="center"/>
    </xf>
    <xf numFmtId="176" fontId="12" fillId="0" borderId="6" xfId="4" applyNumberFormat="1" applyFont="1" applyBorder="1" applyAlignment="1" applyProtection="1">
      <alignment vertical="center"/>
    </xf>
    <xf numFmtId="176" fontId="12" fillId="0" borderId="28" xfId="4" applyNumberFormat="1" applyFont="1" applyBorder="1" applyAlignment="1" applyProtection="1">
      <alignment vertical="center"/>
    </xf>
    <xf numFmtId="176" fontId="12" fillId="0" borderId="9" xfId="4" applyNumberFormat="1" applyFont="1" applyBorder="1" applyAlignment="1" applyProtection="1">
      <alignment vertical="center"/>
    </xf>
    <xf numFmtId="176" fontId="12" fillId="0" borderId="10" xfId="4" applyNumberFormat="1" applyFont="1" applyBorder="1" applyAlignment="1" applyProtection="1">
      <alignment vertical="center"/>
    </xf>
    <xf numFmtId="176" fontId="12" fillId="0" borderId="11" xfId="4" applyNumberFormat="1" applyFont="1" applyBorder="1" applyAlignment="1" applyProtection="1">
      <alignment vertical="center"/>
    </xf>
    <xf numFmtId="179" fontId="12" fillId="0" borderId="11" xfId="4" applyNumberFormat="1" applyFont="1" applyBorder="1" applyAlignment="1" applyProtection="1">
      <alignment vertical="center" shrinkToFit="1"/>
    </xf>
    <xf numFmtId="176" fontId="6" fillId="0" borderId="0" xfId="5" applyNumberFormat="1" applyFont="1" applyProtection="1">
      <alignment vertical="center"/>
    </xf>
    <xf numFmtId="176" fontId="12" fillId="0" borderId="7" xfId="4" applyNumberFormat="1" applyFont="1" applyBorder="1" applyAlignment="1" applyProtection="1">
      <alignment vertical="center"/>
    </xf>
    <xf numFmtId="176" fontId="12" fillId="0" borderId="0" xfId="4" applyNumberFormat="1" applyFont="1" applyAlignment="1" applyProtection="1">
      <alignment vertical="center" shrinkToFit="1"/>
    </xf>
    <xf numFmtId="176" fontId="12" fillId="0" borderId="37" xfId="4" applyNumberFormat="1" applyFont="1" applyBorder="1" applyAlignment="1" applyProtection="1">
      <alignment vertical="center"/>
    </xf>
    <xf numFmtId="176" fontId="12" fillId="0" borderId="21" xfId="4" applyNumberFormat="1" applyFont="1" applyBorder="1" applyAlignment="1" applyProtection="1">
      <alignment vertical="center" shrinkToFit="1"/>
    </xf>
    <xf numFmtId="176" fontId="12" fillId="0" borderId="38" xfId="4" applyNumberFormat="1" applyFont="1" applyBorder="1" applyAlignment="1" applyProtection="1">
      <alignment vertical="center"/>
    </xf>
    <xf numFmtId="176" fontId="12" fillId="0" borderId="39" xfId="4" applyNumberFormat="1" applyFont="1" applyBorder="1" applyAlignment="1" applyProtection="1">
      <alignment vertical="center" shrinkToFit="1"/>
    </xf>
    <xf numFmtId="178" fontId="24" fillId="0" borderId="23" xfId="4" applyNumberFormat="1" applyFont="1" applyBorder="1" applyAlignment="1" applyProtection="1">
      <alignment vertical="center" shrinkToFit="1"/>
    </xf>
    <xf numFmtId="0" fontId="10" fillId="0" borderId="1" xfId="0" applyFont="1" applyBorder="1">
      <alignment vertical="center"/>
    </xf>
    <xf numFmtId="0" fontId="10" fillId="0" borderId="6" xfId="0" applyFont="1" applyBorder="1">
      <alignment vertical="center"/>
    </xf>
    <xf numFmtId="3" fontId="10" fillId="0" borderId="1" xfId="0" applyNumberFormat="1" applyFont="1" applyFill="1" applyBorder="1">
      <alignment vertical="center"/>
    </xf>
    <xf numFmtId="3" fontId="10" fillId="0" borderId="4" xfId="0" applyNumberFormat="1" applyFont="1" applyFill="1" applyBorder="1">
      <alignment vertical="center"/>
    </xf>
    <xf numFmtId="0" fontId="20" fillId="0" borderId="6" xfId="0" applyFont="1" applyBorder="1">
      <alignment vertical="center"/>
    </xf>
    <xf numFmtId="3" fontId="10" fillId="0" borderId="0" xfId="0" applyNumberFormat="1" applyFont="1" applyFill="1" applyBorder="1">
      <alignment vertical="center"/>
    </xf>
    <xf numFmtId="0" fontId="20" fillId="0" borderId="0" xfId="0" applyFont="1" applyBorder="1">
      <alignment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3" fillId="0" borderId="24" xfId="2" applyFont="1" applyFill="1" applyBorder="1" applyAlignment="1" applyProtection="1">
      <alignment horizontal="center" vertical="center"/>
    </xf>
    <xf numFmtId="0" fontId="13" fillId="0" borderId="25" xfId="2" applyFont="1" applyFill="1" applyBorder="1" applyAlignment="1" applyProtection="1">
      <alignment horizontal="center" vertical="center"/>
    </xf>
    <xf numFmtId="0" fontId="13" fillId="0" borderId="26" xfId="2" applyFont="1" applyFill="1" applyBorder="1" applyAlignment="1" applyProtection="1">
      <alignment horizontal="center" vertical="center"/>
    </xf>
    <xf numFmtId="0" fontId="14" fillId="0" borderId="0" xfId="2" applyFont="1" applyFill="1" applyAlignment="1" applyProtection="1">
      <alignment horizontal="center" vertical="center"/>
    </xf>
    <xf numFmtId="0" fontId="10" fillId="0" borderId="12" xfId="0" applyFont="1" applyBorder="1" applyAlignment="1">
      <alignment horizontal="center" vertical="center" wrapText="1"/>
    </xf>
    <xf numFmtId="0" fontId="10" fillId="0" borderId="14" xfId="0" applyFont="1" applyBorder="1" applyAlignment="1">
      <alignment horizontal="center" vertical="center"/>
    </xf>
    <xf numFmtId="0" fontId="18" fillId="0" borderId="2"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2" xfId="0" applyFont="1" applyFill="1" applyBorder="1" applyAlignment="1">
      <alignment horizontal="center" vertical="center" wrapText="1"/>
    </xf>
    <xf numFmtId="0" fontId="18" fillId="0" borderId="0" xfId="0" applyFont="1" applyFill="1" applyBorder="1" applyAlignment="1">
      <alignment horizontal="center" vertical="center" wrapText="1"/>
    </xf>
  </cellXfs>
  <cellStyles count="11">
    <cellStyle name="パーセント" xfId="10" builtinId="5"/>
    <cellStyle name="パーセント 2" xfId="8" xr:uid="{00000000-0005-0000-0000-000001000000}"/>
    <cellStyle name="桁区切り" xfId="1" builtinId="6"/>
    <cellStyle name="桁区切り 2" xfId="3" xr:uid="{00000000-0005-0000-0000-000003000000}"/>
    <cellStyle name="桁区切り 2 2" xfId="9" xr:uid="{00000000-0005-0000-0000-000004000000}"/>
    <cellStyle name="桁区切り 3" xfId="7" xr:uid="{00000000-0005-0000-0000-000005000000}"/>
    <cellStyle name="標準" xfId="0" builtinId="0"/>
    <cellStyle name="標準 2" xfId="2" xr:uid="{00000000-0005-0000-0000-000007000000}"/>
    <cellStyle name="標準 3" xfId="6" xr:uid="{00000000-0005-0000-0000-000008000000}"/>
    <cellStyle name="標準 8" xfId="5" xr:uid="{00000000-0005-0000-0000-000009000000}"/>
    <cellStyle name="標準_分析ファイル案1" xfId="4" xr:uid="{00000000-0005-0000-0000-00000A000000}"/>
  </cellStyles>
  <dxfs count="0"/>
  <tableStyles count="0" defaultTableStyle="TableStyleMedium2" defaultPivotStyle="PivotStyleLight16"/>
  <colors>
    <mruColors>
      <color rgb="FF0000FF"/>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theme="5" tint="0.79998168889431442"/>
    <pageSetUpPr fitToPage="1"/>
  </sheetPr>
  <dimension ref="A1:M53"/>
  <sheetViews>
    <sheetView showGridLines="0" tabSelected="1" zoomScaleNormal="100" zoomScaleSheetLayoutView="100" workbookViewId="0"/>
  </sheetViews>
  <sheetFormatPr defaultColWidth="9" defaultRowHeight="14.25" x14ac:dyDescent="0.4"/>
  <cols>
    <col min="1" max="1" width="3.5" style="1" customWidth="1"/>
    <col min="2" max="7" width="9" style="1"/>
    <col min="8" max="8" width="9.125" style="1" customWidth="1"/>
    <col min="9" max="17" width="9" style="1"/>
    <col min="18" max="18" width="10.75" style="1" customWidth="1"/>
    <col min="19" max="16384" width="9" style="1"/>
  </cols>
  <sheetData>
    <row r="1" spans="1:2" ht="21" x14ac:dyDescent="0.4">
      <c r="B1" s="2" t="s">
        <v>12</v>
      </c>
    </row>
    <row r="3" spans="1:2" s="138" customFormat="1" x14ac:dyDescent="0.4">
      <c r="A3" s="139" t="s">
        <v>1</v>
      </c>
    </row>
    <row r="4" spans="1:2" s="138" customFormat="1" x14ac:dyDescent="0.4">
      <c r="A4" s="139"/>
      <c r="B4" s="138" t="s">
        <v>284</v>
      </c>
    </row>
    <row r="5" spans="1:2" s="138" customFormat="1" x14ac:dyDescent="0.4"/>
    <row r="6" spans="1:2" s="138" customFormat="1" x14ac:dyDescent="0.4">
      <c r="B6" s="138" t="s">
        <v>216</v>
      </c>
    </row>
    <row r="7" spans="1:2" s="138" customFormat="1" x14ac:dyDescent="0.4">
      <c r="B7" s="138" t="s">
        <v>221</v>
      </c>
    </row>
    <row r="8" spans="1:2" s="138" customFormat="1" x14ac:dyDescent="0.4">
      <c r="B8" s="138" t="s">
        <v>222</v>
      </c>
    </row>
    <row r="9" spans="1:2" s="138" customFormat="1" x14ac:dyDescent="0.4">
      <c r="B9" s="138" t="s">
        <v>291</v>
      </c>
    </row>
    <row r="10" spans="1:2" s="138" customFormat="1" x14ac:dyDescent="0.4">
      <c r="B10" s="138" t="s">
        <v>292</v>
      </c>
    </row>
    <row r="11" spans="1:2" s="138" customFormat="1" x14ac:dyDescent="0.4"/>
    <row r="12" spans="1:2" s="138" customFormat="1" x14ac:dyDescent="0.4">
      <c r="B12" s="138" t="s">
        <v>210</v>
      </c>
    </row>
    <row r="13" spans="1:2" s="138" customFormat="1" x14ac:dyDescent="0.4">
      <c r="B13" s="138" t="s">
        <v>219</v>
      </c>
    </row>
    <row r="14" spans="1:2" s="138" customFormat="1" x14ac:dyDescent="0.4">
      <c r="B14" s="138" t="s">
        <v>220</v>
      </c>
    </row>
    <row r="15" spans="1:2" s="138" customFormat="1" x14ac:dyDescent="0.4"/>
    <row r="16" spans="1:2" s="138" customFormat="1" x14ac:dyDescent="0.4">
      <c r="B16" s="140" t="s">
        <v>294</v>
      </c>
    </row>
    <row r="17" spans="1:13" s="138" customFormat="1" x14ac:dyDescent="0.4">
      <c r="B17" s="138" t="s">
        <v>293</v>
      </c>
    </row>
    <row r="18" spans="1:13" s="138" customFormat="1" x14ac:dyDescent="0.4">
      <c r="B18" s="138" t="s">
        <v>217</v>
      </c>
    </row>
    <row r="19" spans="1:13" s="138" customFormat="1" x14ac:dyDescent="0.4">
      <c r="B19" s="138" t="s">
        <v>218</v>
      </c>
    </row>
    <row r="20" spans="1:13" s="138" customFormat="1" x14ac:dyDescent="0.4">
      <c r="B20" s="138" t="s">
        <v>313</v>
      </c>
    </row>
    <row r="21" spans="1:13" x14ac:dyDescent="0.4">
      <c r="A21" s="133"/>
      <c r="B21" s="133"/>
      <c r="C21" s="133"/>
      <c r="D21" s="133"/>
      <c r="E21" s="133"/>
      <c r="F21" s="133"/>
      <c r="G21" s="133"/>
      <c r="H21" s="133"/>
      <c r="I21" s="133"/>
      <c r="J21" s="133"/>
    </row>
    <row r="22" spans="1:13" s="138" customFormat="1" x14ac:dyDescent="0.4">
      <c r="A22" s="141" t="s">
        <v>0</v>
      </c>
      <c r="B22" s="142"/>
      <c r="C22" s="142"/>
      <c r="D22" s="142"/>
      <c r="E22" s="142"/>
      <c r="F22" s="142"/>
      <c r="G22" s="142"/>
      <c r="H22" s="142"/>
      <c r="I22" s="142"/>
      <c r="J22" s="142"/>
    </row>
    <row r="23" spans="1:13" s="133" customFormat="1" x14ac:dyDescent="0.4">
      <c r="A23" s="130"/>
      <c r="B23" s="142" t="s">
        <v>298</v>
      </c>
      <c r="C23" s="131"/>
      <c r="D23" s="131"/>
      <c r="E23" s="131"/>
      <c r="F23" s="131"/>
      <c r="G23" s="131"/>
      <c r="H23" s="131"/>
      <c r="I23" s="131"/>
      <c r="J23" s="131"/>
    </row>
    <row r="24" spans="1:13" s="133" customFormat="1" x14ac:dyDescent="0.4">
      <c r="A24" s="130"/>
      <c r="B24" s="142"/>
      <c r="C24" s="131"/>
      <c r="D24" s="131"/>
      <c r="E24" s="131"/>
      <c r="F24" s="131"/>
      <c r="G24" s="131"/>
      <c r="H24" s="131"/>
      <c r="I24" s="131"/>
      <c r="J24" s="131"/>
    </row>
    <row r="25" spans="1:13" s="133" customFormat="1" x14ac:dyDescent="0.4">
      <c r="A25" s="130"/>
      <c r="B25" s="142" t="s">
        <v>299</v>
      </c>
      <c r="C25" s="131"/>
      <c r="D25" s="131"/>
      <c r="E25" s="131"/>
      <c r="F25" s="131"/>
      <c r="G25" s="131"/>
      <c r="H25" s="131"/>
      <c r="I25" s="131"/>
      <c r="J25" s="131"/>
    </row>
    <row r="26" spans="1:13" s="133" customFormat="1" x14ac:dyDescent="0.4">
      <c r="A26" s="130"/>
      <c r="B26" s="142"/>
      <c r="C26" s="131"/>
      <c r="D26" s="131"/>
      <c r="E26" s="131"/>
      <c r="F26" s="131"/>
      <c r="G26" s="131"/>
      <c r="H26" s="131"/>
      <c r="I26" s="131"/>
      <c r="J26" s="131"/>
    </row>
    <row r="27" spans="1:13" s="133" customFormat="1" x14ac:dyDescent="0.4">
      <c r="A27" s="130"/>
      <c r="B27" s="142" t="s">
        <v>281</v>
      </c>
      <c r="C27" s="131"/>
      <c r="D27" s="131"/>
      <c r="E27" s="131"/>
      <c r="F27" s="131"/>
      <c r="G27" s="131"/>
      <c r="H27" s="131"/>
      <c r="I27" s="131"/>
      <c r="J27" s="131"/>
    </row>
    <row r="28" spans="1:13" s="133" customFormat="1" x14ac:dyDescent="0.4">
      <c r="A28" s="130"/>
      <c r="B28" s="317" t="s">
        <v>282</v>
      </c>
      <c r="C28" s="318"/>
      <c r="D28" s="318"/>
      <c r="E28" s="318"/>
      <c r="F28" s="318"/>
      <c r="G28" s="318"/>
      <c r="H28" s="318"/>
      <c r="I28" s="318"/>
      <c r="J28" s="318"/>
      <c r="K28" s="318"/>
      <c r="L28" s="318"/>
      <c r="M28" s="318"/>
    </row>
    <row r="29" spans="1:13" s="133" customFormat="1" x14ac:dyDescent="0.4">
      <c r="A29" s="130"/>
      <c r="B29" s="317" t="s">
        <v>283</v>
      </c>
      <c r="C29" s="318"/>
      <c r="D29" s="318"/>
      <c r="E29" s="318"/>
      <c r="F29" s="318"/>
      <c r="G29" s="318"/>
      <c r="H29" s="318"/>
      <c r="I29" s="318"/>
      <c r="J29" s="318"/>
      <c r="K29" s="318"/>
      <c r="L29" s="318"/>
      <c r="M29" s="318"/>
    </row>
    <row r="30" spans="1:13" s="133" customFormat="1" x14ac:dyDescent="0.4">
      <c r="A30" s="130"/>
      <c r="B30" s="142"/>
      <c r="C30" s="131"/>
      <c r="D30" s="131"/>
      <c r="E30" s="131"/>
      <c r="F30" s="131"/>
      <c r="G30" s="131"/>
      <c r="H30" s="131"/>
      <c r="I30" s="131"/>
      <c r="J30" s="131"/>
    </row>
    <row r="31" spans="1:13" s="133" customFormat="1" x14ac:dyDescent="0.4">
      <c r="A31" s="130"/>
      <c r="B31" s="319" t="s">
        <v>300</v>
      </c>
      <c r="C31" s="320"/>
      <c r="D31" s="320"/>
      <c r="E31" s="320"/>
      <c r="F31" s="320"/>
      <c r="G31" s="320"/>
      <c r="H31" s="320"/>
      <c r="I31" s="320"/>
      <c r="J31" s="320"/>
      <c r="K31" s="320"/>
      <c r="L31" s="320"/>
      <c r="M31" s="320"/>
    </row>
    <row r="32" spans="1:13" x14ac:dyDescent="0.4">
      <c r="A32" s="132"/>
      <c r="B32" s="319" t="s">
        <v>277</v>
      </c>
      <c r="C32" s="320"/>
      <c r="D32" s="320"/>
      <c r="E32" s="320"/>
      <c r="F32" s="320"/>
      <c r="G32" s="320"/>
      <c r="H32" s="320"/>
      <c r="I32" s="320"/>
      <c r="J32" s="320"/>
      <c r="K32" s="321"/>
      <c r="L32" s="321"/>
      <c r="M32" s="321"/>
    </row>
    <row r="33" spans="1:13" x14ac:dyDescent="0.4">
      <c r="A33" s="132"/>
      <c r="B33" s="319" t="s">
        <v>278</v>
      </c>
      <c r="C33" s="320"/>
      <c r="D33" s="320"/>
      <c r="E33" s="320"/>
      <c r="F33" s="320"/>
      <c r="G33" s="320"/>
      <c r="H33" s="320"/>
      <c r="I33" s="320"/>
      <c r="J33" s="320"/>
      <c r="K33" s="321"/>
      <c r="L33" s="321"/>
      <c r="M33" s="321"/>
    </row>
    <row r="34" spans="1:13" x14ac:dyDescent="0.4">
      <c r="A34" s="132"/>
      <c r="B34" s="131"/>
      <c r="C34" s="131"/>
      <c r="D34" s="131"/>
      <c r="E34" s="131"/>
      <c r="F34" s="131"/>
      <c r="G34" s="131"/>
      <c r="H34" s="131"/>
      <c r="I34" s="131"/>
      <c r="J34" s="131"/>
    </row>
    <row r="35" spans="1:13" s="138" customFormat="1" x14ac:dyDescent="0.4">
      <c r="A35" s="139" t="s">
        <v>2</v>
      </c>
    </row>
    <row r="36" spans="1:13" s="138" customFormat="1" x14ac:dyDescent="0.4">
      <c r="A36" s="137" t="s">
        <v>3</v>
      </c>
      <c r="B36" s="138" t="s">
        <v>4</v>
      </c>
    </row>
    <row r="37" spans="1:13" s="138" customFormat="1" x14ac:dyDescent="0.4">
      <c r="A37" s="137" t="s">
        <v>5</v>
      </c>
      <c r="B37" s="138" t="s">
        <v>285</v>
      </c>
    </row>
    <row r="38" spans="1:13" s="138" customFormat="1" x14ac:dyDescent="0.4">
      <c r="A38" s="137" t="s">
        <v>6</v>
      </c>
      <c r="B38" s="138" t="s">
        <v>286</v>
      </c>
    </row>
    <row r="39" spans="1:13" s="138" customFormat="1" x14ac:dyDescent="0.4">
      <c r="A39" s="137" t="s">
        <v>7</v>
      </c>
      <c r="B39" s="138" t="s">
        <v>287</v>
      </c>
    </row>
    <row r="40" spans="1:13" s="138" customFormat="1" x14ac:dyDescent="0.4">
      <c r="A40" s="137" t="s">
        <v>8</v>
      </c>
      <c r="B40" s="138" t="s">
        <v>288</v>
      </c>
    </row>
    <row r="41" spans="1:13" s="138" customFormat="1" x14ac:dyDescent="0.4">
      <c r="A41" s="137" t="s">
        <v>9</v>
      </c>
      <c r="B41" s="138" t="s">
        <v>301</v>
      </c>
    </row>
    <row r="42" spans="1:13" s="138" customFormat="1" x14ac:dyDescent="0.4">
      <c r="A42" s="137" t="s">
        <v>10</v>
      </c>
      <c r="B42" s="138" t="s">
        <v>223</v>
      </c>
    </row>
    <row r="43" spans="1:13" x14ac:dyDescent="0.4">
      <c r="A43" s="133"/>
      <c r="B43" s="133"/>
      <c r="C43" s="133"/>
      <c r="D43" s="133"/>
      <c r="E43" s="133"/>
      <c r="F43" s="133"/>
      <c r="G43" s="133"/>
      <c r="H43" s="133"/>
      <c r="I43" s="133"/>
      <c r="J43" s="133"/>
    </row>
    <row r="44" spans="1:13" s="138" customFormat="1" x14ac:dyDescent="0.4">
      <c r="A44" s="139" t="s">
        <v>11</v>
      </c>
    </row>
    <row r="45" spans="1:13" s="138" customFormat="1" x14ac:dyDescent="0.4">
      <c r="A45" s="137" t="s">
        <v>3</v>
      </c>
      <c r="B45" s="138" t="s">
        <v>289</v>
      </c>
    </row>
    <row r="46" spans="1:13" s="138" customFormat="1" x14ac:dyDescent="0.4">
      <c r="A46" s="137" t="s">
        <v>206</v>
      </c>
      <c r="B46" s="138" t="s">
        <v>209</v>
      </c>
    </row>
    <row r="47" spans="1:13" s="138" customFormat="1" x14ac:dyDescent="0.4">
      <c r="A47" s="137" t="s">
        <v>207</v>
      </c>
      <c r="B47" s="138" t="s">
        <v>208</v>
      </c>
    </row>
    <row r="48" spans="1:13" x14ac:dyDescent="0.4">
      <c r="A48" s="135"/>
      <c r="B48" s="133"/>
      <c r="C48" s="133"/>
      <c r="D48" s="133"/>
      <c r="E48" s="133"/>
      <c r="F48" s="133"/>
      <c r="G48" s="133"/>
      <c r="H48" s="133"/>
      <c r="I48" s="133"/>
      <c r="J48" s="133"/>
    </row>
    <row r="49" spans="1:10" x14ac:dyDescent="0.4">
      <c r="A49" s="135"/>
      <c r="B49" s="133"/>
      <c r="C49" s="133"/>
      <c r="D49" s="133"/>
      <c r="E49" s="133"/>
      <c r="F49" s="133"/>
      <c r="G49" s="133"/>
      <c r="H49" s="133"/>
      <c r="I49" s="133"/>
      <c r="J49" s="133"/>
    </row>
    <row r="50" spans="1:10" x14ac:dyDescent="0.4">
      <c r="A50" s="135"/>
      <c r="B50" s="134"/>
      <c r="C50" s="133"/>
      <c r="D50" s="133"/>
      <c r="E50" s="133"/>
      <c r="F50" s="133"/>
      <c r="G50" s="133"/>
      <c r="H50" s="133"/>
      <c r="I50" s="133"/>
      <c r="J50" s="133"/>
    </row>
    <row r="51" spans="1:10" x14ac:dyDescent="0.4">
      <c r="A51" s="133"/>
      <c r="B51" s="133"/>
      <c r="C51" s="133"/>
      <c r="D51" s="133"/>
      <c r="E51" s="133"/>
      <c r="F51" s="133"/>
      <c r="G51" s="133"/>
      <c r="H51" s="133"/>
      <c r="I51" s="133"/>
      <c r="J51" s="133"/>
    </row>
    <row r="52" spans="1:10" x14ac:dyDescent="0.4">
      <c r="A52" s="133"/>
      <c r="B52" s="133"/>
      <c r="C52" s="133"/>
      <c r="D52" s="133"/>
      <c r="E52" s="133"/>
      <c r="F52" s="133"/>
      <c r="G52" s="133"/>
      <c r="H52" s="133"/>
      <c r="I52" s="133"/>
      <c r="J52" s="133"/>
    </row>
    <row r="53" spans="1:10" x14ac:dyDescent="0.4">
      <c r="A53" s="133"/>
      <c r="B53" s="133"/>
      <c r="C53" s="133"/>
      <c r="D53" s="133"/>
      <c r="E53" s="133"/>
      <c r="F53" s="133"/>
      <c r="G53" s="133"/>
      <c r="H53" s="133"/>
      <c r="I53" s="133"/>
      <c r="J53" s="133"/>
    </row>
  </sheetData>
  <phoneticPr fontId="7"/>
  <pageMargins left="0.7" right="0.7" top="0.75" bottom="0.75" header="0.3" footer="0.3"/>
  <pageSetup paperSize="9" scale="6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B1:AR53"/>
  <sheetViews>
    <sheetView zoomScale="80" zoomScaleNormal="80" workbookViewId="0">
      <pane xSplit="3" ySplit="5" topLeftCell="N6" activePane="bottomRight" state="frozen"/>
      <selection activeCell="N13" sqref="N13"/>
      <selection pane="topRight" activeCell="N13" sqref="N13"/>
      <selection pane="bottomLeft" activeCell="N13" sqref="N13"/>
      <selection pane="bottomRight" activeCell="N13" sqref="N13"/>
    </sheetView>
  </sheetViews>
  <sheetFormatPr defaultColWidth="9" defaultRowHeight="15.75" x14ac:dyDescent="0.4"/>
  <cols>
    <col min="1" max="1" width="3.5" style="64" customWidth="1"/>
    <col min="2" max="2" width="3.5" style="64" bestFit="1" customWidth="1"/>
    <col min="3" max="3" width="18.625" style="64" customWidth="1"/>
    <col min="4" max="41" width="9" style="64" customWidth="1"/>
    <col min="42" max="42" width="10.25" style="64" bestFit="1" customWidth="1"/>
    <col min="43" max="57" width="9" style="64" customWidth="1"/>
    <col min="58" max="16384" width="9" style="64"/>
  </cols>
  <sheetData>
    <row r="1" spans="2:44" ht="13.5" customHeight="1" x14ac:dyDescent="0.4"/>
    <row r="2" spans="2:44" ht="13.5" customHeight="1" x14ac:dyDescent="0.4">
      <c r="B2" s="64" t="s">
        <v>169</v>
      </c>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row>
    <row r="3" spans="2:44" ht="13.5" customHeight="1" x14ac:dyDescent="0.4">
      <c r="C3" s="66"/>
      <c r="D3" s="67"/>
      <c r="E3" s="67"/>
      <c r="F3" s="67"/>
      <c r="G3" s="67"/>
      <c r="H3" s="67"/>
      <c r="I3" s="67"/>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row>
    <row r="4" spans="2:44" x14ac:dyDescent="0.4">
      <c r="B4" s="68"/>
      <c r="C4" s="69"/>
      <c r="D4" s="70" t="s">
        <v>27</v>
      </c>
      <c r="E4" s="70" t="s">
        <v>28</v>
      </c>
      <c r="F4" s="70" t="s">
        <v>30</v>
      </c>
      <c r="G4" s="70" t="s">
        <v>31</v>
      </c>
      <c r="H4" s="70" t="s">
        <v>33</v>
      </c>
      <c r="I4" s="70" t="s">
        <v>35</v>
      </c>
      <c r="J4" s="70" t="s">
        <v>37</v>
      </c>
      <c r="K4" s="70" t="s">
        <v>39</v>
      </c>
      <c r="L4" s="70" t="s">
        <v>41</v>
      </c>
      <c r="M4" s="70" t="s">
        <v>43</v>
      </c>
      <c r="N4" s="70" t="s">
        <v>45</v>
      </c>
      <c r="O4" s="70" t="s">
        <v>47</v>
      </c>
      <c r="P4" s="70" t="s">
        <v>48</v>
      </c>
      <c r="Q4" s="70" t="s">
        <v>50</v>
      </c>
      <c r="R4" s="70" t="s">
        <v>52</v>
      </c>
      <c r="S4" s="70" t="s">
        <v>54</v>
      </c>
      <c r="T4" s="70" t="s">
        <v>56</v>
      </c>
      <c r="U4" s="70" t="s">
        <v>57</v>
      </c>
      <c r="V4" s="70" t="s">
        <v>58</v>
      </c>
      <c r="W4" s="70" t="s">
        <v>137</v>
      </c>
      <c r="X4" s="70" t="s">
        <v>59</v>
      </c>
      <c r="Y4" s="70" t="s">
        <v>61</v>
      </c>
      <c r="Z4" s="70" t="s">
        <v>62</v>
      </c>
      <c r="AA4" s="70" t="s">
        <v>64</v>
      </c>
      <c r="AB4" s="70" t="s">
        <v>66</v>
      </c>
      <c r="AC4" s="70" t="s">
        <v>68</v>
      </c>
      <c r="AD4" s="70" t="s">
        <v>69</v>
      </c>
      <c r="AE4" s="70" t="s">
        <v>70</v>
      </c>
      <c r="AF4" s="70" t="s">
        <v>71</v>
      </c>
      <c r="AG4" s="70" t="s">
        <v>72</v>
      </c>
      <c r="AH4" s="70" t="s">
        <v>73</v>
      </c>
      <c r="AI4" s="70" t="s">
        <v>74</v>
      </c>
      <c r="AJ4" s="70" t="s">
        <v>75</v>
      </c>
      <c r="AK4" s="71" t="s">
        <v>77</v>
      </c>
      <c r="AL4" s="71" t="s">
        <v>78</v>
      </c>
      <c r="AM4" s="71" t="s">
        <v>80</v>
      </c>
      <c r="AN4" s="71" t="s">
        <v>82</v>
      </c>
      <c r="AO4" s="72" t="s">
        <v>83</v>
      </c>
      <c r="AP4" s="73" t="s">
        <v>93</v>
      </c>
    </row>
    <row r="5" spans="2:44" ht="39.950000000000003" customHeight="1" x14ac:dyDescent="0.4">
      <c r="B5" s="74"/>
      <c r="C5" s="75"/>
      <c r="D5" s="76" t="s">
        <v>138</v>
      </c>
      <c r="E5" s="76" t="s">
        <v>29</v>
      </c>
      <c r="F5" s="76" t="s">
        <v>139</v>
      </c>
      <c r="G5" s="76" t="s">
        <v>140</v>
      </c>
      <c r="H5" s="76" t="s">
        <v>34</v>
      </c>
      <c r="I5" s="76" t="s">
        <v>141</v>
      </c>
      <c r="J5" s="76" t="s">
        <v>142</v>
      </c>
      <c r="K5" s="76" t="s">
        <v>143</v>
      </c>
      <c r="L5" s="76" t="s">
        <v>144</v>
      </c>
      <c r="M5" s="76" t="s">
        <v>145</v>
      </c>
      <c r="N5" s="76" t="s">
        <v>146</v>
      </c>
      <c r="O5" s="76" t="s">
        <v>147</v>
      </c>
      <c r="P5" s="76" t="s">
        <v>49</v>
      </c>
      <c r="Q5" s="76" t="s">
        <v>51</v>
      </c>
      <c r="R5" s="76" t="s">
        <v>53</v>
      </c>
      <c r="S5" s="76" t="s">
        <v>55</v>
      </c>
      <c r="T5" s="76" t="s">
        <v>148</v>
      </c>
      <c r="U5" s="76" t="s">
        <v>149</v>
      </c>
      <c r="V5" s="76" t="s">
        <v>150</v>
      </c>
      <c r="W5" s="76" t="s">
        <v>151</v>
      </c>
      <c r="X5" s="76" t="s">
        <v>60</v>
      </c>
      <c r="Y5" s="76" t="s">
        <v>32</v>
      </c>
      <c r="Z5" s="76" t="s">
        <v>63</v>
      </c>
      <c r="AA5" s="76" t="s">
        <v>65</v>
      </c>
      <c r="AB5" s="76" t="s">
        <v>67</v>
      </c>
      <c r="AC5" s="76" t="s">
        <v>36</v>
      </c>
      <c r="AD5" s="76" t="s">
        <v>38</v>
      </c>
      <c r="AE5" s="76" t="s">
        <v>40</v>
      </c>
      <c r="AF5" s="76" t="s">
        <v>42</v>
      </c>
      <c r="AG5" s="76" t="s">
        <v>44</v>
      </c>
      <c r="AH5" s="76" t="s">
        <v>46</v>
      </c>
      <c r="AI5" s="76" t="s">
        <v>152</v>
      </c>
      <c r="AJ5" s="76" t="s">
        <v>76</v>
      </c>
      <c r="AK5" s="75" t="s">
        <v>153</v>
      </c>
      <c r="AL5" s="75" t="s">
        <v>79</v>
      </c>
      <c r="AM5" s="75" t="s">
        <v>81</v>
      </c>
      <c r="AN5" s="75" t="s">
        <v>154</v>
      </c>
      <c r="AO5" s="77" t="s">
        <v>155</v>
      </c>
      <c r="AP5" s="78" t="s">
        <v>156</v>
      </c>
      <c r="AQ5" s="66"/>
      <c r="AR5" s="66"/>
    </row>
    <row r="6" spans="2:44" ht="14.25" customHeight="1" x14ac:dyDescent="0.4">
      <c r="B6" s="79" t="s">
        <v>27</v>
      </c>
      <c r="C6" s="75" t="s">
        <v>138</v>
      </c>
      <c r="D6" s="102">
        <v>8.4541755029517968E-2</v>
      </c>
      <c r="E6" s="102">
        <v>0</v>
      </c>
      <c r="F6" s="102">
        <v>0.11719823049892082</v>
      </c>
      <c r="G6" s="102">
        <v>1.5155474261823883E-3</v>
      </c>
      <c r="H6" s="102">
        <v>1.0666988688966711E-2</v>
      </c>
      <c r="I6" s="102">
        <v>2.9243799486854084E-3</v>
      </c>
      <c r="J6" s="102">
        <v>0</v>
      </c>
      <c r="K6" s="102">
        <v>2.2888011454853126E-3</v>
      </c>
      <c r="L6" s="102">
        <v>7.6382523678582338E-5</v>
      </c>
      <c r="M6" s="102">
        <v>0</v>
      </c>
      <c r="N6" s="102">
        <v>0</v>
      </c>
      <c r="O6" s="102">
        <v>0</v>
      </c>
      <c r="P6" s="102">
        <v>0</v>
      </c>
      <c r="Q6" s="102">
        <v>0</v>
      </c>
      <c r="R6" s="102">
        <v>0</v>
      </c>
      <c r="S6" s="102">
        <v>0</v>
      </c>
      <c r="T6" s="102">
        <v>0</v>
      </c>
      <c r="U6" s="102">
        <v>0</v>
      </c>
      <c r="V6" s="102">
        <v>0</v>
      </c>
      <c r="W6" s="102">
        <v>0</v>
      </c>
      <c r="X6" s="102">
        <v>4.5265092098776497E-3</v>
      </c>
      <c r="Y6" s="102">
        <v>1.1271616290451755E-3</v>
      </c>
      <c r="Z6" s="102">
        <v>0</v>
      </c>
      <c r="AA6" s="102">
        <v>0</v>
      </c>
      <c r="AB6" s="102">
        <v>0</v>
      </c>
      <c r="AC6" s="102">
        <v>9.723291900917557E-5</v>
      </c>
      <c r="AD6" s="102">
        <v>0</v>
      </c>
      <c r="AE6" s="102">
        <v>1.3254372617526521E-6</v>
      </c>
      <c r="AF6" s="102">
        <v>0</v>
      </c>
      <c r="AG6" s="102">
        <v>0</v>
      </c>
      <c r="AH6" s="102">
        <v>5.1812341154269884E-5</v>
      </c>
      <c r="AI6" s="102">
        <v>1.8268353646290799E-3</v>
      </c>
      <c r="AJ6" s="102">
        <v>2.412655845541923E-3</v>
      </c>
      <c r="AK6" s="102">
        <v>1.9759101366896739E-3</v>
      </c>
      <c r="AL6" s="102">
        <v>1.2338012181730694E-5</v>
      </c>
      <c r="AM6" s="102">
        <v>2.1790486745964774E-2</v>
      </c>
      <c r="AN6" s="102">
        <v>0</v>
      </c>
      <c r="AO6" s="103">
        <v>0</v>
      </c>
      <c r="AP6" s="104">
        <v>4.2993450941843534E-3</v>
      </c>
    </row>
    <row r="7" spans="2:44" ht="14.25" customHeight="1" x14ac:dyDescent="0.4">
      <c r="B7" s="79" t="s">
        <v>28</v>
      </c>
      <c r="C7" s="75" t="s">
        <v>29</v>
      </c>
      <c r="D7" s="102">
        <v>0</v>
      </c>
      <c r="E7" s="102">
        <v>0</v>
      </c>
      <c r="F7" s="102">
        <v>4.8607766540018906E-4</v>
      </c>
      <c r="G7" s="102">
        <v>0</v>
      </c>
      <c r="H7" s="102">
        <v>8.050557501106951E-5</v>
      </c>
      <c r="I7" s="102">
        <v>7.7247772229425884E-4</v>
      </c>
      <c r="J7" s="102">
        <v>0.15813454837845081</v>
      </c>
      <c r="K7" s="102">
        <v>9.7626589143923293E-5</v>
      </c>
      <c r="L7" s="102">
        <v>6.4619615032080663E-2</v>
      </c>
      <c r="M7" s="102">
        <v>1.2943308309603936E-4</v>
      </c>
      <c r="N7" s="102">
        <v>7.0072174339569761E-4</v>
      </c>
      <c r="O7" s="102">
        <v>2.4392227010326044E-4</v>
      </c>
      <c r="P7" s="102">
        <v>1.3016313779937522E-4</v>
      </c>
      <c r="Q7" s="102">
        <v>1.4028708348764913E-5</v>
      </c>
      <c r="R7" s="102">
        <v>2.0149915370355445E-5</v>
      </c>
      <c r="S7" s="102">
        <v>0</v>
      </c>
      <c r="T7" s="102">
        <v>1.445974767740303E-4</v>
      </c>
      <c r="U7" s="102">
        <v>0</v>
      </c>
      <c r="V7" s="102">
        <v>8.0920791121020871E-5</v>
      </c>
      <c r="W7" s="102">
        <v>0</v>
      </c>
      <c r="X7" s="102">
        <v>4.817819208533142E-4</v>
      </c>
      <c r="Y7" s="102">
        <v>6.2166918794925793E-3</v>
      </c>
      <c r="Z7" s="102">
        <v>0.140098669457318</v>
      </c>
      <c r="AA7" s="102">
        <v>0</v>
      </c>
      <c r="AB7" s="102">
        <v>0</v>
      </c>
      <c r="AC7" s="102">
        <v>2.0985522088311273E-6</v>
      </c>
      <c r="AD7" s="102">
        <v>2.2930310201236403E-6</v>
      </c>
      <c r="AE7" s="102">
        <v>1.3254372617526521E-6</v>
      </c>
      <c r="AF7" s="102">
        <v>4.5630117702888614E-6</v>
      </c>
      <c r="AG7" s="102">
        <v>0</v>
      </c>
      <c r="AH7" s="102">
        <v>1.3634826619544705E-5</v>
      </c>
      <c r="AI7" s="102">
        <v>3.6294742343624101E-5</v>
      </c>
      <c r="AJ7" s="102">
        <v>7.5160618241181403E-6</v>
      </c>
      <c r="AK7" s="102">
        <v>5.4134524292867775E-5</v>
      </c>
      <c r="AL7" s="102">
        <v>8.22534145448713E-6</v>
      </c>
      <c r="AM7" s="102">
        <v>7.1969240346675833E-6</v>
      </c>
      <c r="AN7" s="102">
        <v>0</v>
      </c>
      <c r="AO7" s="103">
        <v>2.6083554319001869E-4</v>
      </c>
      <c r="AP7" s="104">
        <v>2.7237436696856887E-3</v>
      </c>
    </row>
    <row r="8" spans="2:44" ht="14.25" customHeight="1" x14ac:dyDescent="0.4">
      <c r="B8" s="79" t="s">
        <v>30</v>
      </c>
      <c r="C8" s="75" t="s">
        <v>139</v>
      </c>
      <c r="D8" s="102">
        <v>8.4541755029517968E-2</v>
      </c>
      <c r="E8" s="102">
        <v>0</v>
      </c>
      <c r="F8" s="102">
        <v>0.25265781916127078</v>
      </c>
      <c r="G8" s="102">
        <v>1.2542461458061145E-3</v>
      </c>
      <c r="H8" s="102">
        <v>1.2075836251660427E-4</v>
      </c>
      <c r="I8" s="102">
        <v>7.7247772229425884E-3</v>
      </c>
      <c r="J8" s="102">
        <v>0</v>
      </c>
      <c r="K8" s="102">
        <v>1.0847398793769254E-5</v>
      </c>
      <c r="L8" s="102">
        <v>7.6382523678582338E-5</v>
      </c>
      <c r="M8" s="102">
        <v>0</v>
      </c>
      <c r="N8" s="102">
        <v>0</v>
      </c>
      <c r="O8" s="102">
        <v>0</v>
      </c>
      <c r="P8" s="102">
        <v>0</v>
      </c>
      <c r="Q8" s="102">
        <v>0</v>
      </c>
      <c r="R8" s="102">
        <v>0</v>
      </c>
      <c r="S8" s="102">
        <v>0</v>
      </c>
      <c r="T8" s="102">
        <v>0</v>
      </c>
      <c r="U8" s="102">
        <v>0</v>
      </c>
      <c r="V8" s="102">
        <v>0</v>
      </c>
      <c r="W8" s="102">
        <v>0</v>
      </c>
      <c r="X8" s="102">
        <v>1.3333034553847532E-3</v>
      </c>
      <c r="Y8" s="102">
        <v>9.8873827109225914E-6</v>
      </c>
      <c r="Z8" s="102">
        <v>0</v>
      </c>
      <c r="AA8" s="102">
        <v>0</v>
      </c>
      <c r="AB8" s="102">
        <v>0</v>
      </c>
      <c r="AC8" s="102">
        <v>1.3360782396224844E-4</v>
      </c>
      <c r="AD8" s="102">
        <v>0</v>
      </c>
      <c r="AE8" s="102">
        <v>0</v>
      </c>
      <c r="AF8" s="102">
        <v>0</v>
      </c>
      <c r="AG8" s="102">
        <v>0</v>
      </c>
      <c r="AH8" s="102">
        <v>3.2723583886907294E-4</v>
      </c>
      <c r="AI8" s="102">
        <v>4.904629515368404E-3</v>
      </c>
      <c r="AJ8" s="102">
        <v>6.9027511792701E-3</v>
      </c>
      <c r="AK8" s="102">
        <v>1.190959534443091E-3</v>
      </c>
      <c r="AL8" s="102">
        <v>4.112670727243565E-6</v>
      </c>
      <c r="AM8" s="102">
        <v>0.12884833022366241</v>
      </c>
      <c r="AN8" s="102">
        <v>0</v>
      </c>
      <c r="AO8" s="103">
        <v>2.9996087466852149E-3</v>
      </c>
      <c r="AP8" s="104">
        <v>1.3432628314312916E-2</v>
      </c>
    </row>
    <row r="9" spans="2:44" ht="14.25" customHeight="1" x14ac:dyDescent="0.4">
      <c r="B9" s="79" t="s">
        <v>31</v>
      </c>
      <c r="C9" s="75" t="s">
        <v>140</v>
      </c>
      <c r="D9" s="102">
        <v>5.2157964119906005E-3</v>
      </c>
      <c r="E9" s="102">
        <v>5.144694533762058E-3</v>
      </c>
      <c r="F9" s="102">
        <v>1.8417438147731934E-3</v>
      </c>
      <c r="G9" s="102">
        <v>0.21400574862816829</v>
      </c>
      <c r="H9" s="102">
        <v>6.2391820633578877E-3</v>
      </c>
      <c r="I9" s="102">
        <v>9.6559715286782355E-4</v>
      </c>
      <c r="J9" s="102">
        <v>2.6802465826856071E-4</v>
      </c>
      <c r="K9" s="102">
        <v>6.8664034364559375E-3</v>
      </c>
      <c r="L9" s="102">
        <v>1.6040329972502293E-3</v>
      </c>
      <c r="M9" s="102">
        <v>5.8244887393217712E-4</v>
      </c>
      <c r="N9" s="102">
        <v>1.751804358489244E-3</v>
      </c>
      <c r="O9" s="102">
        <v>1.1179770713066104E-3</v>
      </c>
      <c r="P9" s="102">
        <v>9.284970496355432E-4</v>
      </c>
      <c r="Q9" s="102">
        <v>5.2747943391356076E-4</v>
      </c>
      <c r="R9" s="102">
        <v>2.317240267590876E-3</v>
      </c>
      <c r="S9" s="102">
        <v>2.3437499999999999E-3</v>
      </c>
      <c r="T9" s="102">
        <v>3.5607128655604958E-3</v>
      </c>
      <c r="U9" s="102">
        <v>0</v>
      </c>
      <c r="V9" s="102">
        <v>2.0848038955706256E-3</v>
      </c>
      <c r="W9" s="102">
        <v>8.4685036805419846E-4</v>
      </c>
      <c r="X9" s="102">
        <v>2.3640926813964951E-3</v>
      </c>
      <c r="Y9" s="102">
        <v>3.0502575663196195E-3</v>
      </c>
      <c r="Z9" s="102">
        <v>3.8869786216175813E-4</v>
      </c>
      <c r="AA9" s="102">
        <v>9.7653924020483509E-4</v>
      </c>
      <c r="AB9" s="102">
        <v>2.0888113434743075E-3</v>
      </c>
      <c r="AC9" s="102">
        <v>4.1572319256944637E-3</v>
      </c>
      <c r="AD9" s="102">
        <v>1.4996422871608607E-3</v>
      </c>
      <c r="AE9" s="102">
        <v>3.7112243329074263E-5</v>
      </c>
      <c r="AF9" s="102">
        <v>2.0898593907922986E-3</v>
      </c>
      <c r="AG9" s="102">
        <v>9.8140106925026982E-4</v>
      </c>
      <c r="AH9" s="102">
        <v>2.9723922030607461E-3</v>
      </c>
      <c r="AI9" s="102">
        <v>4.1617971220688968E-4</v>
      </c>
      <c r="AJ9" s="102">
        <v>3.0785789231587905E-3</v>
      </c>
      <c r="AK9" s="102">
        <v>2.5822168087697928E-2</v>
      </c>
      <c r="AL9" s="102">
        <v>2.0388565130309974E-3</v>
      </c>
      <c r="AM9" s="102">
        <v>3.1900365783664062E-3</v>
      </c>
      <c r="AN9" s="102">
        <v>2.4546570298649938E-2</v>
      </c>
      <c r="AO9" s="103">
        <v>5.6514367691170718E-4</v>
      </c>
      <c r="AP9" s="104">
        <v>2.7371476311335474E-3</v>
      </c>
    </row>
    <row r="10" spans="2:44" ht="14.25" customHeight="1" x14ac:dyDescent="0.4">
      <c r="B10" s="79" t="s">
        <v>33</v>
      </c>
      <c r="C10" s="75" t="s">
        <v>34</v>
      </c>
      <c r="D10" s="102">
        <v>2.2353413194245428E-2</v>
      </c>
      <c r="E10" s="102">
        <v>3.2154340836012861E-3</v>
      </c>
      <c r="F10" s="102">
        <v>1.786892848861062E-2</v>
      </c>
      <c r="G10" s="102">
        <v>3.1878756205905409E-3</v>
      </c>
      <c r="H10" s="102">
        <v>0.21680151350481019</v>
      </c>
      <c r="I10" s="102">
        <v>2.1270725853174056E-2</v>
      </c>
      <c r="J10" s="102">
        <v>2.6802465826856071E-4</v>
      </c>
      <c r="K10" s="102">
        <v>5.2718358137718571E-3</v>
      </c>
      <c r="L10" s="102">
        <v>4.0482737549648639E-3</v>
      </c>
      <c r="M10" s="102">
        <v>5.1773233238415744E-4</v>
      </c>
      <c r="N10" s="102">
        <v>1.4715156611309649E-3</v>
      </c>
      <c r="O10" s="102">
        <v>2.9473940970810636E-3</v>
      </c>
      <c r="P10" s="102">
        <v>9.7188476223533497E-4</v>
      </c>
      <c r="Q10" s="102">
        <v>5.4431388393207862E-4</v>
      </c>
      <c r="R10" s="102">
        <v>2.3575400983315872E-3</v>
      </c>
      <c r="S10" s="102">
        <v>5.4687499999999997E-3</v>
      </c>
      <c r="T10" s="102">
        <v>9.5434334670859988E-3</v>
      </c>
      <c r="U10" s="102">
        <v>5.0125313283208017E-3</v>
      </c>
      <c r="V10" s="102">
        <v>6.5338071209202658E-4</v>
      </c>
      <c r="W10" s="102">
        <v>1.2377043840792132E-3</v>
      </c>
      <c r="X10" s="102">
        <v>8.4121364227132164E-2</v>
      </c>
      <c r="Y10" s="102">
        <v>4.7390225333451982E-2</v>
      </c>
      <c r="Z10" s="102">
        <v>1.6983106592913738E-3</v>
      </c>
      <c r="AA10" s="102">
        <v>2.8819816601167083E-3</v>
      </c>
      <c r="AB10" s="102">
        <v>3.5878406605558697E-3</v>
      </c>
      <c r="AC10" s="102">
        <v>7.4302738540680787E-3</v>
      </c>
      <c r="AD10" s="102">
        <v>3.8981527342101885E-3</v>
      </c>
      <c r="AE10" s="102">
        <v>5.1692053208353438E-4</v>
      </c>
      <c r="AF10" s="102">
        <v>3.3834732276691909E-3</v>
      </c>
      <c r="AG10" s="102">
        <v>1.4587987249316032E-2</v>
      </c>
      <c r="AH10" s="102">
        <v>1.0989670255353032E-3</v>
      </c>
      <c r="AI10" s="102">
        <v>6.0854184662809743E-3</v>
      </c>
      <c r="AJ10" s="102">
        <v>4.7561639223019595E-3</v>
      </c>
      <c r="AK10" s="102">
        <v>1.664636622005684E-2</v>
      </c>
      <c r="AL10" s="102">
        <v>3.5214743102023023E-3</v>
      </c>
      <c r="AM10" s="102">
        <v>4.6780006225339288E-3</v>
      </c>
      <c r="AN10" s="102">
        <v>0.33267421246420292</v>
      </c>
      <c r="AO10" s="103">
        <v>1.0650784680259096E-3</v>
      </c>
      <c r="AP10" s="104">
        <v>7.6726427788505842E-3</v>
      </c>
    </row>
    <row r="11" spans="2:44" ht="14.25" customHeight="1" x14ac:dyDescent="0.4">
      <c r="B11" s="79" t="s">
        <v>35</v>
      </c>
      <c r="C11" s="75" t="s">
        <v>141</v>
      </c>
      <c r="D11" s="102">
        <v>5.6915228979194134E-2</v>
      </c>
      <c r="E11" s="102">
        <v>2.7652733118971061E-2</v>
      </c>
      <c r="F11" s="102">
        <v>1.6682720607909242E-2</v>
      </c>
      <c r="G11" s="102">
        <v>0.20219493075516071</v>
      </c>
      <c r="H11" s="102">
        <v>2.4916475465926017E-2</v>
      </c>
      <c r="I11" s="102">
        <v>0.22040444726460121</v>
      </c>
      <c r="J11" s="102">
        <v>6.9418386491557224E-2</v>
      </c>
      <c r="K11" s="102">
        <v>0.16417538074369767</v>
      </c>
      <c r="L11" s="102">
        <v>1.3137794072716162E-2</v>
      </c>
      <c r="M11" s="102">
        <v>2.6533782034688065E-3</v>
      </c>
      <c r="N11" s="102">
        <v>3.153247845280639E-3</v>
      </c>
      <c r="O11" s="102">
        <v>9.5739491015529726E-3</v>
      </c>
      <c r="P11" s="102">
        <v>2.6206178410274209E-3</v>
      </c>
      <c r="Q11" s="102">
        <v>2.8337990864505122E-3</v>
      </c>
      <c r="R11" s="102">
        <v>6.9275409043282013E-2</v>
      </c>
      <c r="S11" s="102">
        <v>1.015625E-2</v>
      </c>
      <c r="T11" s="102">
        <v>1.2489607056356867E-2</v>
      </c>
      <c r="U11" s="102">
        <v>1.2531328320802004E-2</v>
      </c>
      <c r="V11" s="102">
        <v>8.1319927455604287E-3</v>
      </c>
      <c r="W11" s="102">
        <v>7.8170803205002935E-3</v>
      </c>
      <c r="X11" s="102">
        <v>3.5192488683726979E-2</v>
      </c>
      <c r="Y11" s="102">
        <v>5.5122158613393445E-3</v>
      </c>
      <c r="Z11" s="102">
        <v>9.6277470473912395E-4</v>
      </c>
      <c r="AA11" s="102">
        <v>9.0508514945813988E-3</v>
      </c>
      <c r="AB11" s="102">
        <v>1.5334332686211387E-2</v>
      </c>
      <c r="AC11" s="102">
        <v>7.6946914323808002E-6</v>
      </c>
      <c r="AD11" s="102">
        <v>2.5223341221360041E-5</v>
      </c>
      <c r="AE11" s="102">
        <v>3.4461368805568957E-5</v>
      </c>
      <c r="AF11" s="102">
        <v>4.9964978884663028E-4</v>
      </c>
      <c r="AG11" s="102">
        <v>1.8347933033809392E-3</v>
      </c>
      <c r="AH11" s="102">
        <v>9.0535248753776851E-4</v>
      </c>
      <c r="AI11" s="102">
        <v>7.7815927584730079E-3</v>
      </c>
      <c r="AJ11" s="102">
        <v>0.13457659017320012</v>
      </c>
      <c r="AK11" s="102">
        <v>2.4360535931790498E-3</v>
      </c>
      <c r="AL11" s="102">
        <v>3.9347977182902808E-3</v>
      </c>
      <c r="AM11" s="102">
        <v>6.6409616529895122E-3</v>
      </c>
      <c r="AN11" s="102">
        <v>1.213691531433247E-2</v>
      </c>
      <c r="AO11" s="103">
        <v>8.1511107246880835E-3</v>
      </c>
      <c r="AP11" s="104">
        <v>1.5913828769186622E-2</v>
      </c>
    </row>
    <row r="12" spans="2:44" ht="14.25" customHeight="1" x14ac:dyDescent="0.4">
      <c r="B12" s="79" t="s">
        <v>37</v>
      </c>
      <c r="C12" s="75" t="s">
        <v>142</v>
      </c>
      <c r="D12" s="102">
        <v>3.5536195334441452E-3</v>
      </c>
      <c r="E12" s="102">
        <v>1.414790996784566E-2</v>
      </c>
      <c r="F12" s="102">
        <v>1.6945826867162555E-3</v>
      </c>
      <c r="G12" s="102">
        <v>1.0452051215050953E-3</v>
      </c>
      <c r="H12" s="102">
        <v>6.4404460008855608E-4</v>
      </c>
      <c r="I12" s="102">
        <v>9.6559715286782355E-4</v>
      </c>
      <c r="J12" s="102">
        <v>0.2079871348164031</v>
      </c>
      <c r="K12" s="102">
        <v>6.3999652883238597E-4</v>
      </c>
      <c r="L12" s="102">
        <v>3.4372135655362053E-3</v>
      </c>
      <c r="M12" s="102">
        <v>5.1126067822935542E-3</v>
      </c>
      <c r="N12" s="102">
        <v>1.2963352252820404E-3</v>
      </c>
      <c r="O12" s="102">
        <v>8.1307423367753479E-4</v>
      </c>
      <c r="P12" s="102">
        <v>4.3387712599791739E-4</v>
      </c>
      <c r="Q12" s="102">
        <v>2.525167502777684E-4</v>
      </c>
      <c r="R12" s="102">
        <v>2.6194889981462078E-4</v>
      </c>
      <c r="S12" s="102">
        <v>7.8125000000000004E-4</v>
      </c>
      <c r="T12" s="102">
        <v>3.2534432274156815E-4</v>
      </c>
      <c r="U12" s="102">
        <v>0</v>
      </c>
      <c r="V12" s="102">
        <v>3.2258964027974537E-4</v>
      </c>
      <c r="W12" s="102">
        <v>2.345124096150088E-3</v>
      </c>
      <c r="X12" s="102">
        <v>1.0083807645767042E-3</v>
      </c>
      <c r="Y12" s="102">
        <v>8.9727998101622516E-3</v>
      </c>
      <c r="Z12" s="102">
        <v>7.9772761249813119E-3</v>
      </c>
      <c r="AA12" s="102">
        <v>4.1205192330594264E-3</v>
      </c>
      <c r="AB12" s="102">
        <v>4.2513454402477082E-3</v>
      </c>
      <c r="AC12" s="102">
        <v>5.1064770414890762E-4</v>
      </c>
      <c r="AD12" s="102">
        <v>1.6280520242877846E-4</v>
      </c>
      <c r="AE12" s="102">
        <v>1.8158490486011334E-4</v>
      </c>
      <c r="AF12" s="102">
        <v>6.7206318858699501E-2</v>
      </c>
      <c r="AG12" s="102">
        <v>3.0621721342335783E-4</v>
      </c>
      <c r="AH12" s="102">
        <v>4.2377041133544943E-3</v>
      </c>
      <c r="AI12" s="102">
        <v>1.0888422703087231E-3</v>
      </c>
      <c r="AJ12" s="102">
        <v>7.9219291626205196E-4</v>
      </c>
      <c r="AK12" s="102">
        <v>1.3262958451752606E-3</v>
      </c>
      <c r="AL12" s="102">
        <v>7.6084408454005952E-4</v>
      </c>
      <c r="AM12" s="102">
        <v>1.7524510024415564E-3</v>
      </c>
      <c r="AN12" s="102">
        <v>0</v>
      </c>
      <c r="AO12" s="103">
        <v>7.2599226187888537E-3</v>
      </c>
      <c r="AP12" s="104">
        <v>4.1986686246234294E-3</v>
      </c>
    </row>
    <row r="13" spans="2:44" ht="14.25" customHeight="1" x14ac:dyDescent="0.4">
      <c r="B13" s="79" t="s">
        <v>39</v>
      </c>
      <c r="C13" s="75" t="s">
        <v>143</v>
      </c>
      <c r="D13" s="102">
        <v>1.2036453258439847E-2</v>
      </c>
      <c r="E13" s="102">
        <v>4.5016077170418004E-3</v>
      </c>
      <c r="F13" s="102">
        <v>3.1563832254151727E-2</v>
      </c>
      <c r="G13" s="102">
        <v>7.5254768748366863E-3</v>
      </c>
      <c r="H13" s="102">
        <v>2.2259791490560722E-2</v>
      </c>
      <c r="I13" s="102">
        <v>3.2526829806604686E-2</v>
      </c>
      <c r="J13" s="102">
        <v>1.6081479496113642E-3</v>
      </c>
      <c r="K13" s="102">
        <v>0.18324510782314402</v>
      </c>
      <c r="L13" s="102">
        <v>4.4301863733577761E-3</v>
      </c>
      <c r="M13" s="102">
        <v>2.5886616619207872E-4</v>
      </c>
      <c r="N13" s="102">
        <v>1.8569126199985985E-3</v>
      </c>
      <c r="O13" s="102">
        <v>2.9270672412391252E-3</v>
      </c>
      <c r="P13" s="102">
        <v>1.4396043040610899E-2</v>
      </c>
      <c r="Q13" s="102">
        <v>2.1219824248341807E-2</v>
      </c>
      <c r="R13" s="102">
        <v>2.7041186427017007E-2</v>
      </c>
      <c r="S13" s="102">
        <v>1.40625E-2</v>
      </c>
      <c r="T13" s="102">
        <v>2.7961537071178107E-2</v>
      </c>
      <c r="U13" s="102">
        <v>3.0910609857978277E-2</v>
      </c>
      <c r="V13" s="102">
        <v>3.8751217229129956E-2</v>
      </c>
      <c r="W13" s="102">
        <v>2.2343821249430004E-2</v>
      </c>
      <c r="X13" s="102">
        <v>5.6514139739165511E-2</v>
      </c>
      <c r="Y13" s="102">
        <v>1.4628382720809975E-2</v>
      </c>
      <c r="Z13" s="102">
        <v>0</v>
      </c>
      <c r="AA13" s="102">
        <v>4.101464808860307E-2</v>
      </c>
      <c r="AB13" s="102">
        <v>1.7644312289582974E-2</v>
      </c>
      <c r="AC13" s="102">
        <v>4.4650195829896953E-3</v>
      </c>
      <c r="AD13" s="102">
        <v>2.6530368902830518E-3</v>
      </c>
      <c r="AE13" s="102">
        <v>6.879019388496265E-4</v>
      </c>
      <c r="AF13" s="102">
        <v>5.6376010421918879E-3</v>
      </c>
      <c r="AG13" s="102">
        <v>3.6771165382395018E-3</v>
      </c>
      <c r="AH13" s="102">
        <v>2.1652104671836992E-3</v>
      </c>
      <c r="AI13" s="102">
        <v>3.6899654716017836E-3</v>
      </c>
      <c r="AJ13" s="102">
        <v>2.1961932650073207E-3</v>
      </c>
      <c r="AK13" s="102">
        <v>8.6073893625659773E-3</v>
      </c>
      <c r="AL13" s="102">
        <v>7.8531447536715863E-3</v>
      </c>
      <c r="AM13" s="102">
        <v>2.3623903143796341E-3</v>
      </c>
      <c r="AN13" s="102">
        <v>6.388926769398609E-2</v>
      </c>
      <c r="AO13" s="103">
        <v>4.4124679389644832E-3</v>
      </c>
      <c r="AP13" s="104">
        <v>1.4607187125857034E-2</v>
      </c>
    </row>
    <row r="14" spans="2:44" ht="14.25" customHeight="1" x14ac:dyDescent="0.4">
      <c r="B14" s="79" t="s">
        <v>41</v>
      </c>
      <c r="C14" s="75" t="s">
        <v>144</v>
      </c>
      <c r="D14" s="102">
        <v>1.4329111021952198E-3</v>
      </c>
      <c r="E14" s="102">
        <v>0</v>
      </c>
      <c r="F14" s="102">
        <v>2.1717414958705695E-3</v>
      </c>
      <c r="G14" s="102">
        <v>3.1356153645152861E-4</v>
      </c>
      <c r="H14" s="102">
        <v>7.2455017509962562E-3</v>
      </c>
      <c r="I14" s="102">
        <v>1.0952630562529313E-2</v>
      </c>
      <c r="J14" s="102">
        <v>1.9565800053604931E-2</v>
      </c>
      <c r="K14" s="102">
        <v>2.6033757105046211E-3</v>
      </c>
      <c r="L14" s="102">
        <v>0.16758325695080967</v>
      </c>
      <c r="M14" s="102">
        <v>5.3067564069376131E-3</v>
      </c>
      <c r="N14" s="102">
        <v>8.373624833578586E-3</v>
      </c>
      <c r="O14" s="102">
        <v>3.3539312139198307E-3</v>
      </c>
      <c r="P14" s="102">
        <v>2.9330093717459217E-3</v>
      </c>
      <c r="Q14" s="102">
        <v>2.1015005106449838E-3</v>
      </c>
      <c r="R14" s="102">
        <v>1.7731925525912792E-3</v>
      </c>
      <c r="S14" s="102">
        <v>5.7812500000000003E-2</v>
      </c>
      <c r="T14" s="102">
        <v>1.0790586704262011E-2</v>
      </c>
      <c r="U14" s="102">
        <v>4.1771094402673348E-3</v>
      </c>
      <c r="V14" s="102">
        <v>8.4048270345427889E-3</v>
      </c>
      <c r="W14" s="102">
        <v>3.5828284802293009E-3</v>
      </c>
      <c r="X14" s="102">
        <v>4.1903822883520821E-3</v>
      </c>
      <c r="Y14" s="102">
        <v>5.4294090311353682E-2</v>
      </c>
      <c r="Z14" s="102">
        <v>4.1859769771266261E-5</v>
      </c>
      <c r="AA14" s="102">
        <v>4.787424080028582E-3</v>
      </c>
      <c r="AB14" s="102">
        <v>5.4063352419335018E-4</v>
      </c>
      <c r="AC14" s="102">
        <v>1.9516535542129485E-4</v>
      </c>
      <c r="AD14" s="102">
        <v>1.14651551006182E-5</v>
      </c>
      <c r="AE14" s="102">
        <v>6.4946425825879953E-5</v>
      </c>
      <c r="AF14" s="102">
        <v>4.7911623588033047E-5</v>
      </c>
      <c r="AG14" s="102">
        <v>1.2549885796039255E-5</v>
      </c>
      <c r="AH14" s="102">
        <v>1.663448847584454E-4</v>
      </c>
      <c r="AI14" s="102">
        <v>2.0083090763472005E-3</v>
      </c>
      <c r="AJ14" s="102">
        <v>8.8388887051629337E-4</v>
      </c>
      <c r="AK14" s="102">
        <v>5.1427798078224388E-4</v>
      </c>
      <c r="AL14" s="102">
        <v>5.0483033176914759E-4</v>
      </c>
      <c r="AM14" s="102">
        <v>1.3224347913701683E-3</v>
      </c>
      <c r="AN14" s="102">
        <v>6.6139369971362338E-3</v>
      </c>
      <c r="AO14" s="103">
        <v>5.1949745685345387E-3</v>
      </c>
      <c r="AP14" s="104">
        <v>4.6330743824956394E-3</v>
      </c>
    </row>
    <row r="15" spans="2:44" ht="14.25" customHeight="1" x14ac:dyDescent="0.4">
      <c r="B15" s="79" t="s">
        <v>43</v>
      </c>
      <c r="C15" s="75" t="s">
        <v>145</v>
      </c>
      <c r="D15" s="102">
        <v>1.7194933226342637E-4</v>
      </c>
      <c r="E15" s="102">
        <v>0</v>
      </c>
      <c r="F15" s="102">
        <v>0</v>
      </c>
      <c r="G15" s="102">
        <v>1.0452051215050954E-4</v>
      </c>
      <c r="H15" s="102">
        <v>2.7814676166324517E-2</v>
      </c>
      <c r="I15" s="102">
        <v>0</v>
      </c>
      <c r="J15" s="102">
        <v>0</v>
      </c>
      <c r="K15" s="102">
        <v>2.8854080791426216E-3</v>
      </c>
      <c r="L15" s="102">
        <v>1.3748854262144821E-3</v>
      </c>
      <c r="M15" s="102">
        <v>0.35632927776339635</v>
      </c>
      <c r="N15" s="102">
        <v>2.9780674094317147E-3</v>
      </c>
      <c r="O15" s="102">
        <v>0.22997804699569072</v>
      </c>
      <c r="P15" s="102">
        <v>0.12817598056230475</v>
      </c>
      <c r="Q15" s="102">
        <v>7.9632560070929143E-2</v>
      </c>
      <c r="R15" s="102">
        <v>3.1917465946643027E-2</v>
      </c>
      <c r="S15" s="102">
        <v>8.5937500000000007E-3</v>
      </c>
      <c r="T15" s="102">
        <v>7.4286953692658059E-2</v>
      </c>
      <c r="U15" s="102">
        <v>1.921470342522974E-2</v>
      </c>
      <c r="V15" s="102">
        <v>4.3924680239853596E-2</v>
      </c>
      <c r="W15" s="102">
        <v>0.10103576314246629</v>
      </c>
      <c r="X15" s="102">
        <v>2.0727826827410031E-3</v>
      </c>
      <c r="Y15" s="102">
        <v>2.6846715905832565E-2</v>
      </c>
      <c r="Z15" s="102">
        <v>0</v>
      </c>
      <c r="AA15" s="102">
        <v>2.3818030248898416E-5</v>
      </c>
      <c r="AB15" s="102">
        <v>0</v>
      </c>
      <c r="AC15" s="102">
        <v>0</v>
      </c>
      <c r="AD15" s="102">
        <v>0</v>
      </c>
      <c r="AE15" s="102">
        <v>0</v>
      </c>
      <c r="AF15" s="102">
        <v>1.7111294138583231E-4</v>
      </c>
      <c r="AG15" s="102">
        <v>0</v>
      </c>
      <c r="AH15" s="102">
        <v>4.9085375830360941E-5</v>
      </c>
      <c r="AI15" s="102">
        <v>0</v>
      </c>
      <c r="AJ15" s="102">
        <v>3.0064247296472564E-6</v>
      </c>
      <c r="AK15" s="102">
        <v>0</v>
      </c>
      <c r="AL15" s="102">
        <v>1.0795760659014358E-4</v>
      </c>
      <c r="AM15" s="102">
        <v>2.3390003112669646E-5</v>
      </c>
      <c r="AN15" s="102">
        <v>0</v>
      </c>
      <c r="AO15" s="103">
        <v>5.9122723123070904E-3</v>
      </c>
      <c r="AP15" s="104">
        <v>1.5672361784855853E-2</v>
      </c>
    </row>
    <row r="16" spans="2:44" ht="14.25" customHeight="1" x14ac:dyDescent="0.4">
      <c r="B16" s="79" t="s">
        <v>45</v>
      </c>
      <c r="C16" s="75" t="s">
        <v>146</v>
      </c>
      <c r="D16" s="102">
        <v>0</v>
      </c>
      <c r="E16" s="102">
        <v>0</v>
      </c>
      <c r="F16" s="102">
        <v>2.0067426553218816E-3</v>
      </c>
      <c r="G16" s="102">
        <v>0</v>
      </c>
      <c r="H16" s="102">
        <v>6.0781709133357481E-3</v>
      </c>
      <c r="I16" s="102">
        <v>1.9036058156537093E-3</v>
      </c>
      <c r="J16" s="102">
        <v>0</v>
      </c>
      <c r="K16" s="102">
        <v>1.8115155985594655E-3</v>
      </c>
      <c r="L16" s="102">
        <v>1.7567980446073939E-3</v>
      </c>
      <c r="M16" s="102">
        <v>9.7074812322029509E-4</v>
      </c>
      <c r="N16" s="102">
        <v>0.6157592320089692</v>
      </c>
      <c r="O16" s="102">
        <v>5.3805187413610865E-2</v>
      </c>
      <c r="P16" s="102">
        <v>3.8320027768136061E-2</v>
      </c>
      <c r="Q16" s="102">
        <v>1.2743678664018047E-2</v>
      </c>
      <c r="R16" s="102">
        <v>9.3233658418634638E-2</v>
      </c>
      <c r="S16" s="102">
        <v>7.1874999999999994E-2</v>
      </c>
      <c r="T16" s="102">
        <v>6.5159237971297398E-2</v>
      </c>
      <c r="U16" s="102">
        <v>4.928989139515455E-2</v>
      </c>
      <c r="V16" s="102">
        <v>1.6537913304307556E-2</v>
      </c>
      <c r="W16" s="102">
        <v>1.6871865025079799E-2</v>
      </c>
      <c r="X16" s="102">
        <v>1.0890512257428405E-2</v>
      </c>
      <c r="Y16" s="102">
        <v>9.5437961617180316E-3</v>
      </c>
      <c r="Z16" s="102">
        <v>1.0644341456121991E-3</v>
      </c>
      <c r="AA16" s="102">
        <v>2.8581636298678098E-4</v>
      </c>
      <c r="AB16" s="102">
        <v>0</v>
      </c>
      <c r="AC16" s="102">
        <v>1.53893828647616E-5</v>
      </c>
      <c r="AD16" s="102">
        <v>0</v>
      </c>
      <c r="AE16" s="102">
        <v>0</v>
      </c>
      <c r="AF16" s="102">
        <v>2.0533552966299877E-5</v>
      </c>
      <c r="AG16" s="102">
        <v>1.2549885796039257E-4</v>
      </c>
      <c r="AH16" s="102">
        <v>2.6178867109525835E-4</v>
      </c>
      <c r="AI16" s="102">
        <v>9.6785979582997606E-5</v>
      </c>
      <c r="AJ16" s="102">
        <v>1.2852465719242021E-3</v>
      </c>
      <c r="AK16" s="102">
        <v>2.43605359317905E-4</v>
      </c>
      <c r="AL16" s="102">
        <v>3.3004182586129606E-4</v>
      </c>
      <c r="AM16" s="102">
        <v>3.5085004669004467E-4</v>
      </c>
      <c r="AN16" s="102">
        <v>1.2955134324287468E-3</v>
      </c>
      <c r="AO16" s="103">
        <v>4.2603138721036384E-3</v>
      </c>
      <c r="AP16" s="104">
        <v>7.4141517850896876E-3</v>
      </c>
    </row>
    <row r="17" spans="2:42" ht="14.25" customHeight="1" x14ac:dyDescent="0.4">
      <c r="B17" s="79" t="s">
        <v>47</v>
      </c>
      <c r="C17" s="75" t="s">
        <v>147</v>
      </c>
      <c r="D17" s="102">
        <v>1.4329111021952198E-3</v>
      </c>
      <c r="E17" s="102">
        <v>3.6012861736334403E-2</v>
      </c>
      <c r="F17" s="102">
        <v>5.8017159879417066E-3</v>
      </c>
      <c r="G17" s="102">
        <v>1.1497256336556049E-3</v>
      </c>
      <c r="H17" s="102">
        <v>2.8378215191402004E-2</v>
      </c>
      <c r="I17" s="102">
        <v>1.6442740088834937E-2</v>
      </c>
      <c r="J17" s="102">
        <v>0</v>
      </c>
      <c r="K17" s="102">
        <v>1.1248752549138716E-2</v>
      </c>
      <c r="L17" s="102">
        <v>3.0553009471432934E-3</v>
      </c>
      <c r="M17" s="102">
        <v>6.0186383639658295E-3</v>
      </c>
      <c r="N17" s="102">
        <v>3.9240417630159062E-3</v>
      </c>
      <c r="O17" s="102">
        <v>6.02894544271892E-2</v>
      </c>
      <c r="P17" s="102">
        <v>5.2481777160708086E-2</v>
      </c>
      <c r="Q17" s="102">
        <v>2.5001964019168828E-2</v>
      </c>
      <c r="R17" s="102">
        <v>1.8719271379060209E-2</v>
      </c>
      <c r="S17" s="102">
        <v>3.3593749999999999E-2</v>
      </c>
      <c r="T17" s="102">
        <v>2.9606333369482703E-2</v>
      </c>
      <c r="U17" s="102">
        <v>2.4227234753550542E-2</v>
      </c>
      <c r="V17" s="102">
        <v>6.3003397032940778E-3</v>
      </c>
      <c r="W17" s="102">
        <v>2.5731222721646799E-2</v>
      </c>
      <c r="X17" s="102">
        <v>1.0722448796665621E-2</v>
      </c>
      <c r="Y17" s="102">
        <v>9.4422033043633016E-2</v>
      </c>
      <c r="Z17" s="102">
        <v>1.0345343100612947E-3</v>
      </c>
      <c r="AA17" s="102">
        <v>9.0508514945813979E-4</v>
      </c>
      <c r="AB17" s="102">
        <v>1.9659400879758191E-4</v>
      </c>
      <c r="AC17" s="102">
        <v>3.5038826713450389E-3</v>
      </c>
      <c r="AD17" s="102">
        <v>1.2382367508667657E-4</v>
      </c>
      <c r="AE17" s="102">
        <v>3.2870844091465774E-4</v>
      </c>
      <c r="AF17" s="102">
        <v>1.6016171313713904E-3</v>
      </c>
      <c r="AG17" s="102">
        <v>4.266961170653347E-4</v>
      </c>
      <c r="AH17" s="102">
        <v>5.5521013994786041E-3</v>
      </c>
      <c r="AI17" s="102">
        <v>1.9599160865557016E-4</v>
      </c>
      <c r="AJ17" s="102">
        <v>3.6828702938178891E-4</v>
      </c>
      <c r="AK17" s="102">
        <v>2.6525916903505213E-3</v>
      </c>
      <c r="AL17" s="102">
        <v>1.0806042335832467E-3</v>
      </c>
      <c r="AM17" s="102">
        <v>2.5818964974369954E-3</v>
      </c>
      <c r="AN17" s="102">
        <v>5.4547933996999863E-4</v>
      </c>
      <c r="AO17" s="103">
        <v>6.6947789418771468E-3</v>
      </c>
      <c r="AP17" s="104">
        <v>8.5402802249791333E-3</v>
      </c>
    </row>
    <row r="18" spans="2:42" ht="14.25" customHeight="1" x14ac:dyDescent="0.4">
      <c r="B18" s="79" t="s">
        <v>48</v>
      </c>
      <c r="C18" s="75" t="s">
        <v>49</v>
      </c>
      <c r="D18" s="102">
        <v>0</v>
      </c>
      <c r="E18" s="102">
        <v>1.2861736334405145E-3</v>
      </c>
      <c r="F18" s="102">
        <v>0</v>
      </c>
      <c r="G18" s="102">
        <v>0</v>
      </c>
      <c r="H18" s="102">
        <v>3.7435092380147324E-3</v>
      </c>
      <c r="I18" s="102">
        <v>0</v>
      </c>
      <c r="J18" s="102">
        <v>0</v>
      </c>
      <c r="K18" s="102">
        <v>3.0372716622553914E-4</v>
      </c>
      <c r="L18" s="102">
        <v>1.5276504735716468E-4</v>
      </c>
      <c r="M18" s="102">
        <v>1.0354646647683149E-3</v>
      </c>
      <c r="N18" s="102">
        <v>0</v>
      </c>
      <c r="O18" s="102">
        <v>6.3013253110008941E-4</v>
      </c>
      <c r="P18" s="102">
        <v>0.16040437348143005</v>
      </c>
      <c r="Q18" s="102">
        <v>2.8060222439199579E-2</v>
      </c>
      <c r="R18" s="102">
        <v>8.5435641170307081E-3</v>
      </c>
      <c r="S18" s="102">
        <v>2.3437499999999999E-3</v>
      </c>
      <c r="T18" s="102">
        <v>7.3744713154755446E-3</v>
      </c>
      <c r="U18" s="102">
        <v>4.1771094402673348E-3</v>
      </c>
      <c r="V18" s="102">
        <v>4.5042261976687157E-3</v>
      </c>
      <c r="W18" s="102">
        <v>2.4298091329555078E-2</v>
      </c>
      <c r="X18" s="102">
        <v>1.1204230717518935E-4</v>
      </c>
      <c r="Y18" s="102">
        <v>7.0843097123760371E-3</v>
      </c>
      <c r="Z18" s="102">
        <v>0</v>
      </c>
      <c r="AA18" s="102">
        <v>1.1909015124449208E-2</v>
      </c>
      <c r="AB18" s="102">
        <v>0</v>
      </c>
      <c r="AC18" s="102">
        <v>4.8966218206059638E-6</v>
      </c>
      <c r="AD18" s="102">
        <v>0</v>
      </c>
      <c r="AE18" s="102">
        <v>0</v>
      </c>
      <c r="AF18" s="102">
        <v>8.8978729520632801E-5</v>
      </c>
      <c r="AG18" s="102">
        <v>7.5299314776235537E-6</v>
      </c>
      <c r="AH18" s="102">
        <v>4.7721893168406471E-4</v>
      </c>
      <c r="AI18" s="102">
        <v>0</v>
      </c>
      <c r="AJ18" s="102">
        <v>0</v>
      </c>
      <c r="AK18" s="102">
        <v>0</v>
      </c>
      <c r="AL18" s="102">
        <v>7.3997228059929834E-3</v>
      </c>
      <c r="AM18" s="102">
        <v>5.3976930260006877E-6</v>
      </c>
      <c r="AN18" s="102">
        <v>0</v>
      </c>
      <c r="AO18" s="103">
        <v>0</v>
      </c>
      <c r="AP18" s="104">
        <v>4.7852142368855688E-3</v>
      </c>
    </row>
    <row r="19" spans="2:42" ht="14.25" customHeight="1" x14ac:dyDescent="0.4">
      <c r="B19" s="79" t="s">
        <v>50</v>
      </c>
      <c r="C19" s="75" t="s">
        <v>51</v>
      </c>
      <c r="D19" s="102">
        <v>5.7316444087808795E-5</v>
      </c>
      <c r="E19" s="102">
        <v>4.5016077170418004E-3</v>
      </c>
      <c r="F19" s="102">
        <v>0</v>
      </c>
      <c r="G19" s="102">
        <v>0</v>
      </c>
      <c r="H19" s="102">
        <v>2.4151672503320854E-4</v>
      </c>
      <c r="I19" s="102">
        <v>0</v>
      </c>
      <c r="J19" s="102">
        <v>2.6802465826856071E-4</v>
      </c>
      <c r="K19" s="102">
        <v>1.9199895864971579E-3</v>
      </c>
      <c r="L19" s="102">
        <v>1.5276504735716468E-4</v>
      </c>
      <c r="M19" s="102">
        <v>1.0354646647683149E-3</v>
      </c>
      <c r="N19" s="102">
        <v>7.3575783056548246E-4</v>
      </c>
      <c r="O19" s="102">
        <v>1.8294170257744533E-4</v>
      </c>
      <c r="P19" s="102">
        <v>3.7573759111419647E-3</v>
      </c>
      <c r="Q19" s="102">
        <v>0.19605119917398967</v>
      </c>
      <c r="R19" s="102">
        <v>4.3322318046264208E-3</v>
      </c>
      <c r="S19" s="102">
        <v>2.3437499999999999E-3</v>
      </c>
      <c r="T19" s="102">
        <v>6.4888117702346093E-3</v>
      </c>
      <c r="U19" s="102">
        <v>8.3542188805346695E-4</v>
      </c>
      <c r="V19" s="102">
        <v>5.5879086841677922E-4</v>
      </c>
      <c r="W19" s="102">
        <v>2.5405511041625955E-3</v>
      </c>
      <c r="X19" s="102">
        <v>3.3612692152556803E-5</v>
      </c>
      <c r="Y19" s="102">
        <v>6.4267987620996852E-5</v>
      </c>
      <c r="Z19" s="102">
        <v>1.1959934220361788E-5</v>
      </c>
      <c r="AA19" s="102">
        <v>2.619983327378826E-4</v>
      </c>
      <c r="AB19" s="102">
        <v>0</v>
      </c>
      <c r="AC19" s="102">
        <v>3.4975870147185456E-6</v>
      </c>
      <c r="AD19" s="102">
        <v>0</v>
      </c>
      <c r="AE19" s="102">
        <v>0</v>
      </c>
      <c r="AF19" s="102">
        <v>6.3882164784044058E-5</v>
      </c>
      <c r="AG19" s="102">
        <v>0</v>
      </c>
      <c r="AH19" s="102">
        <v>1.9088757267362587E-5</v>
      </c>
      <c r="AI19" s="102">
        <v>0</v>
      </c>
      <c r="AJ19" s="102">
        <v>0</v>
      </c>
      <c r="AK19" s="102">
        <v>0</v>
      </c>
      <c r="AL19" s="102">
        <v>1.1439393627827974E-2</v>
      </c>
      <c r="AM19" s="102">
        <v>5.3976930260006877E-6</v>
      </c>
      <c r="AN19" s="102">
        <v>0</v>
      </c>
      <c r="AO19" s="103">
        <v>0</v>
      </c>
      <c r="AP19" s="104">
        <v>8.1595881520330135E-3</v>
      </c>
    </row>
    <row r="20" spans="2:42" ht="14.25" customHeight="1" x14ac:dyDescent="0.4">
      <c r="B20" s="79" t="s">
        <v>52</v>
      </c>
      <c r="C20" s="75" t="s">
        <v>53</v>
      </c>
      <c r="D20" s="102">
        <v>2.1207084312489253E-3</v>
      </c>
      <c r="E20" s="102">
        <v>0</v>
      </c>
      <c r="F20" s="102">
        <v>0</v>
      </c>
      <c r="G20" s="102">
        <v>0</v>
      </c>
      <c r="H20" s="102">
        <v>0</v>
      </c>
      <c r="I20" s="102">
        <v>0</v>
      </c>
      <c r="J20" s="102">
        <v>0</v>
      </c>
      <c r="K20" s="102">
        <v>0</v>
      </c>
      <c r="L20" s="102">
        <v>0</v>
      </c>
      <c r="M20" s="102">
        <v>0</v>
      </c>
      <c r="N20" s="102">
        <v>0</v>
      </c>
      <c r="O20" s="102">
        <v>2.032685584193837E-5</v>
      </c>
      <c r="P20" s="102">
        <v>2.5425199583477961E-3</v>
      </c>
      <c r="Q20" s="102">
        <v>3.8803407292683748E-3</v>
      </c>
      <c r="R20" s="102">
        <v>9.6900943016039326E-2</v>
      </c>
      <c r="S20" s="102">
        <v>0</v>
      </c>
      <c r="T20" s="102">
        <v>4.4282977262046774E-3</v>
      </c>
      <c r="U20" s="102">
        <v>2.5062656641604009E-3</v>
      </c>
      <c r="V20" s="102">
        <v>2.6189904693897973E-4</v>
      </c>
      <c r="W20" s="102">
        <v>3.9085401602501464E-4</v>
      </c>
      <c r="X20" s="102">
        <v>2.2408461435037869E-4</v>
      </c>
      <c r="Y20" s="102">
        <v>1.6561366040795342E-4</v>
      </c>
      <c r="Z20" s="102">
        <v>0</v>
      </c>
      <c r="AA20" s="102">
        <v>1.1909015124449208E-4</v>
      </c>
      <c r="AB20" s="102">
        <v>2.4574251099697738E-5</v>
      </c>
      <c r="AC20" s="102">
        <v>1.4312126064228289E-3</v>
      </c>
      <c r="AD20" s="102">
        <v>1.3758186120741841E-5</v>
      </c>
      <c r="AE20" s="102">
        <v>0</v>
      </c>
      <c r="AF20" s="102">
        <v>1.3689035310866585E-5</v>
      </c>
      <c r="AG20" s="102">
        <v>2.1334805853266735E-4</v>
      </c>
      <c r="AH20" s="102">
        <v>4.0195468874417795E-3</v>
      </c>
      <c r="AI20" s="102">
        <v>0</v>
      </c>
      <c r="AJ20" s="102">
        <v>1.0073026056683133E-2</v>
      </c>
      <c r="AK20" s="102">
        <v>0</v>
      </c>
      <c r="AL20" s="102">
        <v>3.4649250877027034E-3</v>
      </c>
      <c r="AM20" s="102">
        <v>6.2253392899874597E-4</v>
      </c>
      <c r="AN20" s="102">
        <v>2.9864993863357427E-2</v>
      </c>
      <c r="AO20" s="103">
        <v>0</v>
      </c>
      <c r="AP20" s="104">
        <v>2.1349477573264636E-3</v>
      </c>
    </row>
    <row r="21" spans="2:42" ht="14.25" customHeight="1" x14ac:dyDescent="0.4">
      <c r="B21" s="79" t="s">
        <v>54</v>
      </c>
      <c r="C21" s="75" t="s">
        <v>55</v>
      </c>
      <c r="D21" s="102">
        <v>0</v>
      </c>
      <c r="E21" s="102">
        <v>0</v>
      </c>
      <c r="F21" s="102">
        <v>0</v>
      </c>
      <c r="G21" s="102">
        <v>0</v>
      </c>
      <c r="H21" s="102">
        <v>0</v>
      </c>
      <c r="I21" s="102">
        <v>0</v>
      </c>
      <c r="J21" s="102">
        <v>0</v>
      </c>
      <c r="K21" s="102">
        <v>0</v>
      </c>
      <c r="L21" s="102">
        <v>0</v>
      </c>
      <c r="M21" s="102">
        <v>0</v>
      </c>
      <c r="N21" s="102">
        <v>0</v>
      </c>
      <c r="O21" s="102">
        <v>1.6261484673550696E-4</v>
      </c>
      <c r="P21" s="102">
        <v>3.2106907323845887E-3</v>
      </c>
      <c r="Q21" s="102">
        <v>2.4774698943918834E-3</v>
      </c>
      <c r="R21" s="102">
        <v>5.1442733940517453E-2</v>
      </c>
      <c r="S21" s="102">
        <v>0.27656249999999999</v>
      </c>
      <c r="T21" s="102">
        <v>0.14821241369338106</v>
      </c>
      <c r="U21" s="102">
        <v>0.26232247284878862</v>
      </c>
      <c r="V21" s="102">
        <v>8.495042781400685E-3</v>
      </c>
      <c r="W21" s="102">
        <v>1.9542700801250734E-3</v>
      </c>
      <c r="X21" s="102">
        <v>9.1874691883655265E-4</v>
      </c>
      <c r="Y21" s="102">
        <v>3.2628362946044554E-4</v>
      </c>
      <c r="Z21" s="102">
        <v>1.1959934220361788E-5</v>
      </c>
      <c r="AA21" s="102">
        <v>2.3818030248898416E-5</v>
      </c>
      <c r="AB21" s="102">
        <v>0</v>
      </c>
      <c r="AC21" s="102">
        <v>2.378359170008611E-5</v>
      </c>
      <c r="AD21" s="102">
        <v>5.0446682442720083E-5</v>
      </c>
      <c r="AE21" s="102">
        <v>0</v>
      </c>
      <c r="AF21" s="102">
        <v>2.2815058851444307E-6</v>
      </c>
      <c r="AG21" s="102">
        <v>1.5260661127983735E-3</v>
      </c>
      <c r="AH21" s="102">
        <v>2.8660405554282974E-3</v>
      </c>
      <c r="AI21" s="102">
        <v>1.5582542712862615E-3</v>
      </c>
      <c r="AJ21" s="102">
        <v>1.0522486553765397E-5</v>
      </c>
      <c r="AK21" s="102">
        <v>0</v>
      </c>
      <c r="AL21" s="102">
        <v>9.8817195898844752E-3</v>
      </c>
      <c r="AM21" s="102">
        <v>1.259461706066827E-5</v>
      </c>
      <c r="AN21" s="102">
        <v>4.8547661257329879E-2</v>
      </c>
      <c r="AO21" s="103">
        <v>0</v>
      </c>
      <c r="AP21" s="104">
        <v>4.0273522998409425E-3</v>
      </c>
    </row>
    <row r="22" spans="2:42" ht="14.25" customHeight="1" x14ac:dyDescent="0.4">
      <c r="B22" s="79" t="s">
        <v>56</v>
      </c>
      <c r="C22" s="75" t="s">
        <v>148</v>
      </c>
      <c r="D22" s="102">
        <v>0</v>
      </c>
      <c r="E22" s="102">
        <v>0</v>
      </c>
      <c r="F22" s="102">
        <v>0</v>
      </c>
      <c r="G22" s="102">
        <v>0</v>
      </c>
      <c r="H22" s="102">
        <v>4.0252787505534759E-4</v>
      </c>
      <c r="I22" s="102">
        <v>0</v>
      </c>
      <c r="J22" s="102">
        <v>0</v>
      </c>
      <c r="K22" s="102">
        <v>1.0847398793769254E-5</v>
      </c>
      <c r="L22" s="102">
        <v>0</v>
      </c>
      <c r="M22" s="102">
        <v>0</v>
      </c>
      <c r="N22" s="102">
        <v>0</v>
      </c>
      <c r="O22" s="102">
        <v>4.8784454020652087E-4</v>
      </c>
      <c r="P22" s="102">
        <v>2.0418257549461992E-2</v>
      </c>
      <c r="Q22" s="102">
        <v>1.4923739941416114E-2</v>
      </c>
      <c r="R22" s="102">
        <v>1.0679455146288385E-2</v>
      </c>
      <c r="S22" s="102">
        <v>1.0937499999999999E-2</v>
      </c>
      <c r="T22" s="102">
        <v>0.1152622636734989</v>
      </c>
      <c r="U22" s="102">
        <v>1.921470342522974E-2</v>
      </c>
      <c r="V22" s="102">
        <v>3.4437264243016068E-2</v>
      </c>
      <c r="W22" s="102">
        <v>1.8109569409159011E-2</v>
      </c>
      <c r="X22" s="102">
        <v>5.2659884372338996E-4</v>
      </c>
      <c r="Y22" s="102">
        <v>8.5822481930808089E-3</v>
      </c>
      <c r="Z22" s="102">
        <v>5.9799671101808939E-6</v>
      </c>
      <c r="AA22" s="102">
        <v>2.1436227224008573E-4</v>
      </c>
      <c r="AB22" s="102">
        <v>0</v>
      </c>
      <c r="AC22" s="102">
        <v>2.539248172685664E-4</v>
      </c>
      <c r="AD22" s="102">
        <v>2.2930310201236403E-6</v>
      </c>
      <c r="AE22" s="102">
        <v>1.7230684402784479E-5</v>
      </c>
      <c r="AF22" s="102">
        <v>2.1218004731843207E-4</v>
      </c>
      <c r="AG22" s="102">
        <v>2.8362741899048716E-4</v>
      </c>
      <c r="AH22" s="102">
        <v>2.2851969414356926E-3</v>
      </c>
      <c r="AI22" s="102">
        <v>5.153853412794623E-4</v>
      </c>
      <c r="AJ22" s="102">
        <v>8.4179892430123176E-5</v>
      </c>
      <c r="AK22" s="102">
        <v>0</v>
      </c>
      <c r="AL22" s="102">
        <v>5.5202322836426744E-3</v>
      </c>
      <c r="AM22" s="102">
        <v>1.313438636326834E-4</v>
      </c>
      <c r="AN22" s="102">
        <v>0</v>
      </c>
      <c r="AO22" s="103">
        <v>1.3476503064817633E-3</v>
      </c>
      <c r="AP22" s="104">
        <v>8.6720695393606353E-3</v>
      </c>
    </row>
    <row r="23" spans="2:42" ht="14.25" customHeight="1" x14ac:dyDescent="0.4">
      <c r="B23" s="79" t="s">
        <v>57</v>
      </c>
      <c r="C23" s="75" t="s">
        <v>149</v>
      </c>
      <c r="D23" s="102">
        <v>0</v>
      </c>
      <c r="E23" s="102">
        <v>0</v>
      </c>
      <c r="F23" s="102">
        <v>2.6756568737625086E-5</v>
      </c>
      <c r="G23" s="102">
        <v>0</v>
      </c>
      <c r="H23" s="102">
        <v>0</v>
      </c>
      <c r="I23" s="102">
        <v>8.2765470245813451E-5</v>
      </c>
      <c r="J23" s="102">
        <v>0</v>
      </c>
      <c r="K23" s="102">
        <v>0</v>
      </c>
      <c r="L23" s="102">
        <v>0</v>
      </c>
      <c r="M23" s="102">
        <v>0</v>
      </c>
      <c r="N23" s="102">
        <v>0</v>
      </c>
      <c r="O23" s="102">
        <v>4.0653711683876739E-5</v>
      </c>
      <c r="P23" s="102">
        <v>6.2478306143700106E-4</v>
      </c>
      <c r="Q23" s="102">
        <v>4.0683254211418247E-4</v>
      </c>
      <c r="R23" s="102">
        <v>1.2089949222213266E-4</v>
      </c>
      <c r="S23" s="102">
        <v>0</v>
      </c>
      <c r="T23" s="102">
        <v>5.4224053790261363E-5</v>
      </c>
      <c r="U23" s="102">
        <v>2.5062656641604009E-2</v>
      </c>
      <c r="V23" s="102">
        <v>1.1020536931319573E-2</v>
      </c>
      <c r="W23" s="102">
        <v>7.8170803205002929E-4</v>
      </c>
      <c r="X23" s="102">
        <v>4.4816922870075741E-5</v>
      </c>
      <c r="Y23" s="102">
        <v>2.1010688260710507E-3</v>
      </c>
      <c r="Z23" s="102">
        <v>1.7939901330542682E-5</v>
      </c>
      <c r="AA23" s="102">
        <v>2.3818030248898416E-5</v>
      </c>
      <c r="AB23" s="102">
        <v>2.4574251099697738E-5</v>
      </c>
      <c r="AC23" s="102">
        <v>3.5955194511306648E-4</v>
      </c>
      <c r="AD23" s="102">
        <v>1.5821914038853117E-4</v>
      </c>
      <c r="AE23" s="102">
        <v>1.0603498094021218E-4</v>
      </c>
      <c r="AF23" s="102">
        <v>1.48297882534388E-4</v>
      </c>
      <c r="AG23" s="102">
        <v>2.6856755603524009E-4</v>
      </c>
      <c r="AH23" s="102">
        <v>2.2579272881966032E-3</v>
      </c>
      <c r="AI23" s="102">
        <v>1.3066107243704677E-4</v>
      </c>
      <c r="AJ23" s="102">
        <v>3.9083521485414331E-5</v>
      </c>
      <c r="AK23" s="102">
        <v>8.1201786439301658E-5</v>
      </c>
      <c r="AL23" s="102">
        <v>1.4301812453989496E-3</v>
      </c>
      <c r="AM23" s="102">
        <v>1.5113540472801924E-4</v>
      </c>
      <c r="AN23" s="102">
        <v>0</v>
      </c>
      <c r="AO23" s="103">
        <v>0</v>
      </c>
      <c r="AP23" s="104">
        <v>2.3985263860894666E-3</v>
      </c>
    </row>
    <row r="24" spans="2:42" ht="14.25" customHeight="1" x14ac:dyDescent="0.4">
      <c r="B24" s="79" t="s">
        <v>58</v>
      </c>
      <c r="C24" s="75" t="s">
        <v>150</v>
      </c>
      <c r="D24" s="102">
        <v>0</v>
      </c>
      <c r="E24" s="102">
        <v>0</v>
      </c>
      <c r="F24" s="102">
        <v>0</v>
      </c>
      <c r="G24" s="102">
        <v>0</v>
      </c>
      <c r="H24" s="102">
        <v>0</v>
      </c>
      <c r="I24" s="102">
        <v>0</v>
      </c>
      <c r="J24" s="102">
        <v>0</v>
      </c>
      <c r="K24" s="102">
        <v>0</v>
      </c>
      <c r="L24" s="102">
        <v>0</v>
      </c>
      <c r="M24" s="102">
        <v>0</v>
      </c>
      <c r="N24" s="102">
        <v>0</v>
      </c>
      <c r="O24" s="102">
        <v>0</v>
      </c>
      <c r="P24" s="102">
        <v>0</v>
      </c>
      <c r="Q24" s="102">
        <v>1.0549588678271215E-3</v>
      </c>
      <c r="R24" s="102">
        <v>0</v>
      </c>
      <c r="S24" s="102">
        <v>0</v>
      </c>
      <c r="T24" s="102">
        <v>0</v>
      </c>
      <c r="U24" s="102">
        <v>0</v>
      </c>
      <c r="V24" s="102">
        <v>0.52030975166612081</v>
      </c>
      <c r="W24" s="102">
        <v>2.6773500097713503E-2</v>
      </c>
      <c r="X24" s="102">
        <v>0</v>
      </c>
      <c r="Y24" s="102">
        <v>0</v>
      </c>
      <c r="Z24" s="102">
        <v>0</v>
      </c>
      <c r="AA24" s="102">
        <v>0</v>
      </c>
      <c r="AB24" s="102">
        <v>0</v>
      </c>
      <c r="AC24" s="102">
        <v>0</v>
      </c>
      <c r="AD24" s="102">
        <v>0</v>
      </c>
      <c r="AE24" s="102">
        <v>0</v>
      </c>
      <c r="AF24" s="102">
        <v>6.6163670669188489E-5</v>
      </c>
      <c r="AG24" s="102">
        <v>0</v>
      </c>
      <c r="AH24" s="102">
        <v>5.1266948089488098E-4</v>
      </c>
      <c r="AI24" s="102">
        <v>0</v>
      </c>
      <c r="AJ24" s="102">
        <v>0</v>
      </c>
      <c r="AK24" s="102">
        <v>0</v>
      </c>
      <c r="AL24" s="102">
        <v>1.8054624492599248E-2</v>
      </c>
      <c r="AM24" s="102">
        <v>0</v>
      </c>
      <c r="AN24" s="102">
        <v>0</v>
      </c>
      <c r="AO24" s="103">
        <v>0</v>
      </c>
      <c r="AP24" s="104">
        <v>9.4921963017002772E-2</v>
      </c>
    </row>
    <row r="25" spans="2:42" ht="14.25" customHeight="1" x14ac:dyDescent="0.4">
      <c r="B25" s="79" t="s">
        <v>137</v>
      </c>
      <c r="C25" s="75" t="s">
        <v>151</v>
      </c>
      <c r="D25" s="102">
        <v>5.4450621883418357E-3</v>
      </c>
      <c r="E25" s="102">
        <v>0</v>
      </c>
      <c r="F25" s="102">
        <v>0</v>
      </c>
      <c r="G25" s="102">
        <v>0</v>
      </c>
      <c r="H25" s="102">
        <v>0</v>
      </c>
      <c r="I25" s="102">
        <v>0</v>
      </c>
      <c r="J25" s="102">
        <v>0</v>
      </c>
      <c r="K25" s="102">
        <v>0</v>
      </c>
      <c r="L25" s="102">
        <v>0</v>
      </c>
      <c r="M25" s="102">
        <v>0</v>
      </c>
      <c r="N25" s="102">
        <v>0</v>
      </c>
      <c r="O25" s="102">
        <v>0</v>
      </c>
      <c r="P25" s="102">
        <v>0</v>
      </c>
      <c r="Q25" s="102">
        <v>0</v>
      </c>
      <c r="R25" s="102">
        <v>0</v>
      </c>
      <c r="S25" s="102">
        <v>0</v>
      </c>
      <c r="T25" s="102">
        <v>0</v>
      </c>
      <c r="U25" s="102">
        <v>0</v>
      </c>
      <c r="V25" s="102">
        <v>0</v>
      </c>
      <c r="W25" s="102">
        <v>0.21197316135756628</v>
      </c>
      <c r="X25" s="102">
        <v>0</v>
      </c>
      <c r="Y25" s="102">
        <v>0</v>
      </c>
      <c r="Z25" s="102">
        <v>0</v>
      </c>
      <c r="AA25" s="102">
        <v>0</v>
      </c>
      <c r="AB25" s="102">
        <v>0</v>
      </c>
      <c r="AC25" s="102">
        <v>0</v>
      </c>
      <c r="AD25" s="102">
        <v>0</v>
      </c>
      <c r="AE25" s="102">
        <v>0</v>
      </c>
      <c r="AF25" s="102">
        <v>6.308363772424351E-3</v>
      </c>
      <c r="AG25" s="102">
        <v>0</v>
      </c>
      <c r="AH25" s="102">
        <v>6.18203038930157E-3</v>
      </c>
      <c r="AI25" s="102">
        <v>1.3066107243704677E-4</v>
      </c>
      <c r="AJ25" s="102">
        <v>0</v>
      </c>
      <c r="AK25" s="102">
        <v>0</v>
      </c>
      <c r="AL25" s="102">
        <v>1.3684911844902962E-3</v>
      </c>
      <c r="AM25" s="102">
        <v>1.7992310086668958E-5</v>
      </c>
      <c r="AN25" s="102">
        <v>0</v>
      </c>
      <c r="AO25" s="103">
        <v>0</v>
      </c>
      <c r="AP25" s="104">
        <v>9.5647538039610961E-4</v>
      </c>
    </row>
    <row r="26" spans="2:42" ht="14.25" customHeight="1" x14ac:dyDescent="0.4">
      <c r="B26" s="79" t="s">
        <v>59</v>
      </c>
      <c r="C26" s="75" t="s">
        <v>60</v>
      </c>
      <c r="D26" s="102">
        <v>1.7768097667220726E-3</v>
      </c>
      <c r="E26" s="102">
        <v>6.4308681672025723E-3</v>
      </c>
      <c r="F26" s="102">
        <v>1.4453006546440484E-2</v>
      </c>
      <c r="G26" s="102">
        <v>8.7274627645675465E-3</v>
      </c>
      <c r="H26" s="102">
        <v>1.0505977538944573E-2</v>
      </c>
      <c r="I26" s="102">
        <v>3.6968576709796672E-3</v>
      </c>
      <c r="J26" s="102">
        <v>2.1441972661484857E-3</v>
      </c>
      <c r="K26" s="102">
        <v>3.4386254176248534E-3</v>
      </c>
      <c r="L26" s="102">
        <v>6.9508096547509926E-3</v>
      </c>
      <c r="M26" s="102">
        <v>9.7721977737509711E-3</v>
      </c>
      <c r="N26" s="102">
        <v>8.6889496181066506E-3</v>
      </c>
      <c r="O26" s="102">
        <v>2.317261565980974E-3</v>
      </c>
      <c r="P26" s="102">
        <v>1.2582436653939605E-3</v>
      </c>
      <c r="Q26" s="102">
        <v>1.4674028932808098E-3</v>
      </c>
      <c r="R26" s="102">
        <v>5.5815265575884579E-3</v>
      </c>
      <c r="S26" s="102">
        <v>2.3437499999999999E-3</v>
      </c>
      <c r="T26" s="102">
        <v>2.1508874670137005E-3</v>
      </c>
      <c r="U26" s="102">
        <v>1.3366750208855471E-2</v>
      </c>
      <c r="V26" s="102">
        <v>1.7846315014798117E-3</v>
      </c>
      <c r="W26" s="102">
        <v>2.2148394241417496E-3</v>
      </c>
      <c r="X26" s="102">
        <v>3.8901089051225746E-2</v>
      </c>
      <c r="Y26" s="102">
        <v>3.2010401526611889E-3</v>
      </c>
      <c r="Z26" s="102">
        <v>1.3544625504559725E-2</v>
      </c>
      <c r="AA26" s="102">
        <v>3.5965225675836606E-3</v>
      </c>
      <c r="AB26" s="102">
        <v>4.3987909468458947E-3</v>
      </c>
      <c r="AC26" s="102">
        <v>5.5940406713408421E-3</v>
      </c>
      <c r="AD26" s="102">
        <v>1.5920514372718433E-2</v>
      </c>
      <c r="AE26" s="102">
        <v>1.1398760451072809E-4</v>
      </c>
      <c r="AF26" s="102">
        <v>3.9629757224958762E-3</v>
      </c>
      <c r="AG26" s="102">
        <v>2.2444215757636606E-2</v>
      </c>
      <c r="AH26" s="102">
        <v>8.5026778799480781E-3</v>
      </c>
      <c r="AI26" s="102">
        <v>1.6872215890806057E-2</v>
      </c>
      <c r="AJ26" s="102">
        <v>4.7907378066929024E-3</v>
      </c>
      <c r="AK26" s="102">
        <v>4.3415888482879958E-2</v>
      </c>
      <c r="AL26" s="102">
        <v>8.2500174788505912E-3</v>
      </c>
      <c r="AM26" s="102">
        <v>4.8957075745826237E-3</v>
      </c>
      <c r="AN26" s="102">
        <v>0.15798445383881085</v>
      </c>
      <c r="AO26" s="103">
        <v>1.7823762117984612E-3</v>
      </c>
      <c r="AP26" s="104">
        <v>6.8729056921732314E-3</v>
      </c>
    </row>
    <row r="27" spans="2:42" ht="14.25" customHeight="1" x14ac:dyDescent="0.4">
      <c r="B27" s="79" t="s">
        <v>61</v>
      </c>
      <c r="C27" s="75" t="s">
        <v>32</v>
      </c>
      <c r="D27" s="102">
        <v>2.3499742076001605E-3</v>
      </c>
      <c r="E27" s="102">
        <v>3.2154340836012861E-3</v>
      </c>
      <c r="F27" s="102">
        <v>5.797256559818769E-4</v>
      </c>
      <c r="G27" s="102">
        <v>9.9294486542984058E-4</v>
      </c>
      <c r="H27" s="102">
        <v>2.0931449502878076E-3</v>
      </c>
      <c r="I27" s="102">
        <v>1.7380748751620824E-3</v>
      </c>
      <c r="J27" s="102">
        <v>6.1645671401768963E-3</v>
      </c>
      <c r="K27" s="102">
        <v>2.2237167527226973E-3</v>
      </c>
      <c r="L27" s="102">
        <v>1.3748854262144821E-3</v>
      </c>
      <c r="M27" s="102">
        <v>2.3945120372767278E-3</v>
      </c>
      <c r="N27" s="102">
        <v>2.9780674094317147E-3</v>
      </c>
      <c r="O27" s="102">
        <v>2.9067403853971869E-3</v>
      </c>
      <c r="P27" s="102">
        <v>1.1714682401943769E-3</v>
      </c>
      <c r="Q27" s="102">
        <v>1.2457493013703243E-3</v>
      </c>
      <c r="R27" s="102">
        <v>1.8134923833319899E-3</v>
      </c>
      <c r="S27" s="102">
        <v>3.90625E-3</v>
      </c>
      <c r="T27" s="102">
        <v>1.7893937750786248E-3</v>
      </c>
      <c r="U27" s="102">
        <v>0</v>
      </c>
      <c r="V27" s="102">
        <v>2.8595657943441833E-4</v>
      </c>
      <c r="W27" s="102">
        <v>1.3679890560875513E-3</v>
      </c>
      <c r="X27" s="102">
        <v>1.2324653789270829E-3</v>
      </c>
      <c r="Y27" s="102">
        <v>5.5369343181166516E-4</v>
      </c>
      <c r="Z27" s="102">
        <v>1.5589774256241591E-2</v>
      </c>
      <c r="AA27" s="102">
        <v>2.7700369179468859E-2</v>
      </c>
      <c r="AB27" s="102">
        <v>2.6294448676676577E-3</v>
      </c>
      <c r="AC27" s="102">
        <v>2.5994066693388229E-3</v>
      </c>
      <c r="AD27" s="102">
        <v>2.5498504943774879E-3</v>
      </c>
      <c r="AE27" s="102">
        <v>8.3383258136859352E-3</v>
      </c>
      <c r="AF27" s="102">
        <v>8.9868516815839131E-3</v>
      </c>
      <c r="AG27" s="102">
        <v>3.4361587309555482E-3</v>
      </c>
      <c r="AH27" s="102">
        <v>6.533808916085823E-3</v>
      </c>
      <c r="AI27" s="102">
        <v>5.565193826022362E-3</v>
      </c>
      <c r="AJ27" s="102">
        <v>2.024827055417427E-3</v>
      </c>
      <c r="AK27" s="102">
        <v>1.5699012044931655E-3</v>
      </c>
      <c r="AL27" s="102">
        <v>1.1721111572644159E-3</v>
      </c>
      <c r="AM27" s="102">
        <v>1.6283040628435406E-3</v>
      </c>
      <c r="AN27" s="102">
        <v>0</v>
      </c>
      <c r="AO27" s="103">
        <v>0</v>
      </c>
      <c r="AP27" s="104">
        <v>3.0253817218298383E-3</v>
      </c>
    </row>
    <row r="28" spans="2:42" ht="14.25" customHeight="1" x14ac:dyDescent="0.4">
      <c r="B28" s="79" t="s">
        <v>62</v>
      </c>
      <c r="C28" s="75" t="s">
        <v>63</v>
      </c>
      <c r="D28" s="102">
        <v>9.2852639422250239E-3</v>
      </c>
      <c r="E28" s="102">
        <v>2.7652733118971061E-2</v>
      </c>
      <c r="F28" s="102">
        <v>1.9148784359893686E-2</v>
      </c>
      <c r="G28" s="102">
        <v>2.9004442121766397E-2</v>
      </c>
      <c r="H28" s="102">
        <v>1.1874572314132754E-2</v>
      </c>
      <c r="I28" s="102">
        <v>2.5822826716693795E-2</v>
      </c>
      <c r="J28" s="102">
        <v>3.9935674082015545E-2</v>
      </c>
      <c r="K28" s="102">
        <v>2.5610708552089211E-2</v>
      </c>
      <c r="L28" s="102">
        <v>3.5823403605255121E-2</v>
      </c>
      <c r="M28" s="102">
        <v>5.319699715247217E-2</v>
      </c>
      <c r="N28" s="102">
        <v>2.6907714946394788E-2</v>
      </c>
      <c r="O28" s="102">
        <v>2.4188958451906658E-2</v>
      </c>
      <c r="P28" s="102">
        <v>1.1003123915307184E-2</v>
      </c>
      <c r="Q28" s="102">
        <v>6.9329876659596197E-3</v>
      </c>
      <c r="R28" s="102">
        <v>4.2516321431449984E-3</v>
      </c>
      <c r="S28" s="102">
        <v>2.8906250000000001E-2</v>
      </c>
      <c r="T28" s="102">
        <v>7.7721143766041282E-3</v>
      </c>
      <c r="U28" s="102">
        <v>5.0125313283208017E-3</v>
      </c>
      <c r="V28" s="102">
        <v>8.7733446914047362E-3</v>
      </c>
      <c r="W28" s="102">
        <v>1.7197576705100644E-2</v>
      </c>
      <c r="X28" s="102">
        <v>2.2923856048043742E-2</v>
      </c>
      <c r="Y28" s="102">
        <v>3.4655276401783686E-3</v>
      </c>
      <c r="Z28" s="102">
        <v>0.12440723576020332</v>
      </c>
      <c r="AA28" s="102">
        <v>4.3682267476479693E-2</v>
      </c>
      <c r="AB28" s="102">
        <v>7.6278475413461777E-2</v>
      </c>
      <c r="AC28" s="102">
        <v>1.8653331066896948E-2</v>
      </c>
      <c r="AD28" s="102">
        <v>5.5560141617595803E-3</v>
      </c>
      <c r="AE28" s="102">
        <v>5.4634523929444328E-3</v>
      </c>
      <c r="AF28" s="102">
        <v>1.0205175824251039E-2</v>
      </c>
      <c r="AG28" s="102">
        <v>6.0691247709645842E-3</v>
      </c>
      <c r="AH28" s="102">
        <v>1.1851391297708258E-2</v>
      </c>
      <c r="AI28" s="102">
        <v>2.0789628414427885E-2</v>
      </c>
      <c r="AJ28" s="102">
        <v>1.4361690933524943E-2</v>
      </c>
      <c r="AK28" s="102">
        <v>4.4390309920151576E-3</v>
      </c>
      <c r="AL28" s="102">
        <v>5.6333307286418732E-3</v>
      </c>
      <c r="AM28" s="102">
        <v>3.3469295223221597E-2</v>
      </c>
      <c r="AN28" s="102">
        <v>0</v>
      </c>
      <c r="AO28" s="103">
        <v>4.8471938442811811E-3</v>
      </c>
      <c r="AP28" s="104">
        <v>1.4580868398634596E-2</v>
      </c>
    </row>
    <row r="29" spans="2:42" ht="14.25" customHeight="1" x14ac:dyDescent="0.4">
      <c r="B29" s="79" t="s">
        <v>64</v>
      </c>
      <c r="C29" s="75" t="s">
        <v>65</v>
      </c>
      <c r="D29" s="102">
        <v>5.1584799679027917E-4</v>
      </c>
      <c r="E29" s="102">
        <v>2.572347266881029E-3</v>
      </c>
      <c r="F29" s="102">
        <v>2.122687786518257E-3</v>
      </c>
      <c r="G29" s="102">
        <v>6.2712307290305723E-4</v>
      </c>
      <c r="H29" s="102">
        <v>7.2455017509962568E-4</v>
      </c>
      <c r="I29" s="102">
        <v>2.1243137363092116E-3</v>
      </c>
      <c r="J29" s="102">
        <v>8.0407397480568212E-4</v>
      </c>
      <c r="K29" s="102">
        <v>7.0508092159500156E-4</v>
      </c>
      <c r="L29" s="102">
        <v>1.2221203788573174E-3</v>
      </c>
      <c r="M29" s="102">
        <v>1.9414962464405901E-4</v>
      </c>
      <c r="N29" s="102">
        <v>5.9561348188634294E-4</v>
      </c>
      <c r="O29" s="102">
        <v>6.5045938694202783E-4</v>
      </c>
      <c r="P29" s="102">
        <v>5.553627212773343E-4</v>
      </c>
      <c r="Q29" s="102">
        <v>3.5352345038887578E-4</v>
      </c>
      <c r="R29" s="102">
        <v>2.6597888288869185E-3</v>
      </c>
      <c r="S29" s="102">
        <v>1.5625000000000001E-3</v>
      </c>
      <c r="T29" s="102">
        <v>7.4106206846690523E-4</v>
      </c>
      <c r="U29" s="102">
        <v>0</v>
      </c>
      <c r="V29" s="102">
        <v>2.5861847432596534E-4</v>
      </c>
      <c r="W29" s="102">
        <v>3.9085401602501464E-4</v>
      </c>
      <c r="X29" s="102">
        <v>1.0307892260117419E-3</v>
      </c>
      <c r="Y29" s="102">
        <v>6.7481387002046693E-4</v>
      </c>
      <c r="Z29" s="102">
        <v>9.7473463895948569E-4</v>
      </c>
      <c r="AA29" s="102">
        <v>8.4839823746576157E-2</v>
      </c>
      <c r="AB29" s="102">
        <v>9.3382154178851401E-3</v>
      </c>
      <c r="AC29" s="102">
        <v>1.7103200501973688E-3</v>
      </c>
      <c r="AD29" s="102">
        <v>1.1006548896593472E-3</v>
      </c>
      <c r="AE29" s="102">
        <v>4.8908634958672861E-4</v>
      </c>
      <c r="AF29" s="102">
        <v>5.8269660306588759E-3</v>
      </c>
      <c r="AG29" s="102">
        <v>1.8774629150874727E-3</v>
      </c>
      <c r="AH29" s="102">
        <v>3.4823347186317181E-3</v>
      </c>
      <c r="AI29" s="102">
        <v>8.9672210083647282E-3</v>
      </c>
      <c r="AJ29" s="102">
        <v>4.3653287074478164E-3</v>
      </c>
      <c r="AK29" s="102">
        <v>1.9759101366896739E-3</v>
      </c>
      <c r="AL29" s="102">
        <v>7.1252020349494758E-4</v>
      </c>
      <c r="AM29" s="102">
        <v>7.5765617774962981E-3</v>
      </c>
      <c r="AN29" s="102">
        <v>0</v>
      </c>
      <c r="AO29" s="103">
        <v>1.3476503064817633E-3</v>
      </c>
      <c r="AP29" s="104">
        <v>2.5015509948821328E-3</v>
      </c>
    </row>
    <row r="30" spans="2:42" ht="14.25" customHeight="1" x14ac:dyDescent="0.4">
      <c r="B30" s="79" t="s">
        <v>66</v>
      </c>
      <c r="C30" s="75" t="s">
        <v>67</v>
      </c>
      <c r="D30" s="102">
        <v>3.4389866452685274E-4</v>
      </c>
      <c r="E30" s="102">
        <v>2.572347266881029E-3</v>
      </c>
      <c r="F30" s="102">
        <v>8.8296676834162785E-4</v>
      </c>
      <c r="G30" s="102">
        <v>1.0452051215050954E-4</v>
      </c>
      <c r="H30" s="102">
        <v>3.2202230004427804E-4</v>
      </c>
      <c r="I30" s="102">
        <v>3.6140922007338538E-3</v>
      </c>
      <c r="J30" s="102">
        <v>0</v>
      </c>
      <c r="K30" s="102">
        <v>4.3389595175077016E-5</v>
      </c>
      <c r="L30" s="102">
        <v>3.4372135655362053E-3</v>
      </c>
      <c r="M30" s="102">
        <v>0</v>
      </c>
      <c r="N30" s="102">
        <v>0</v>
      </c>
      <c r="O30" s="102">
        <v>6.0980567525815109E-5</v>
      </c>
      <c r="P30" s="102">
        <v>2.0826102047900034E-4</v>
      </c>
      <c r="Q30" s="102">
        <v>1.6834450018517895E-5</v>
      </c>
      <c r="R30" s="102">
        <v>4.6949302812928188E-3</v>
      </c>
      <c r="S30" s="102">
        <v>7.8125000000000004E-4</v>
      </c>
      <c r="T30" s="102">
        <v>2.53045584354553E-4</v>
      </c>
      <c r="U30" s="102">
        <v>0</v>
      </c>
      <c r="V30" s="102">
        <v>2.8978391414960176E-5</v>
      </c>
      <c r="W30" s="102">
        <v>1.1074197120708748E-3</v>
      </c>
      <c r="X30" s="102">
        <v>3.8094384439564381E-4</v>
      </c>
      <c r="Y30" s="102">
        <v>2.0046668446395553E-3</v>
      </c>
      <c r="Z30" s="102">
        <v>3.7291074899088054E-2</v>
      </c>
      <c r="AA30" s="102">
        <v>2.0245325711563652E-3</v>
      </c>
      <c r="AB30" s="102">
        <v>0</v>
      </c>
      <c r="AC30" s="102">
        <v>1.2850134692075938E-3</v>
      </c>
      <c r="AD30" s="102">
        <v>2.9121493955570231E-3</v>
      </c>
      <c r="AE30" s="102">
        <v>1.9881558926289784E-5</v>
      </c>
      <c r="AF30" s="102">
        <v>3.9812277695770318E-3</v>
      </c>
      <c r="AG30" s="102">
        <v>4.0109435004141462E-3</v>
      </c>
      <c r="AH30" s="102">
        <v>2.3465536612236437E-2</v>
      </c>
      <c r="AI30" s="102">
        <v>4.7981649378271065E-3</v>
      </c>
      <c r="AJ30" s="102">
        <v>3.8497268663133114E-3</v>
      </c>
      <c r="AK30" s="102">
        <v>2.7067262146433887E-5</v>
      </c>
      <c r="AL30" s="102">
        <v>3.135911429523218E-4</v>
      </c>
      <c r="AM30" s="102">
        <v>1.6329820634660746E-2</v>
      </c>
      <c r="AN30" s="102">
        <v>0</v>
      </c>
      <c r="AO30" s="103">
        <v>1.5150197800286919E-2</v>
      </c>
      <c r="AP30" s="104">
        <v>3.6795341761392069E-3</v>
      </c>
    </row>
    <row r="31" spans="2:42" ht="14.25" customHeight="1" x14ac:dyDescent="0.4">
      <c r="B31" s="79" t="s">
        <v>68</v>
      </c>
      <c r="C31" s="75" t="s">
        <v>36</v>
      </c>
      <c r="D31" s="102">
        <v>6.2474924055711582E-2</v>
      </c>
      <c r="E31" s="102">
        <v>3.0868167202572346E-2</v>
      </c>
      <c r="F31" s="102">
        <v>8.7418169493944098E-2</v>
      </c>
      <c r="G31" s="102">
        <v>5.4298406062189705E-2</v>
      </c>
      <c r="H31" s="102">
        <v>7.0563136497202431E-2</v>
      </c>
      <c r="I31" s="102">
        <v>4.1906916434463544E-2</v>
      </c>
      <c r="J31" s="102">
        <v>9.5148753685339052E-2</v>
      </c>
      <c r="K31" s="102">
        <v>4.3563153555777327E-2</v>
      </c>
      <c r="L31" s="102">
        <v>3.2386190039718911E-2</v>
      </c>
      <c r="M31" s="102">
        <v>4.1224436966088532E-2</v>
      </c>
      <c r="N31" s="102">
        <v>5.6863569476560856E-2</v>
      </c>
      <c r="O31" s="102">
        <v>3.7442068460850478E-2</v>
      </c>
      <c r="P31" s="102">
        <v>3.5031239153071853E-2</v>
      </c>
      <c r="Q31" s="102">
        <v>2.4073263526480589E-2</v>
      </c>
      <c r="R31" s="102">
        <v>4.2798420246634966E-2</v>
      </c>
      <c r="S31" s="102">
        <v>3.3593749999999999E-2</v>
      </c>
      <c r="T31" s="102">
        <v>4.9325814264541086E-2</v>
      </c>
      <c r="U31" s="102">
        <v>3.7593984962406013E-2</v>
      </c>
      <c r="V31" s="102">
        <v>2.6867342938485438E-2</v>
      </c>
      <c r="W31" s="102">
        <v>3.5372288450263828E-2</v>
      </c>
      <c r="X31" s="102">
        <v>6.1208712409805945E-2</v>
      </c>
      <c r="Y31" s="102">
        <v>5.226717685561455E-2</v>
      </c>
      <c r="Z31" s="102">
        <v>9.8848856331290175E-3</v>
      </c>
      <c r="AA31" s="102">
        <v>1.7077527688460166E-2</v>
      </c>
      <c r="AB31" s="102">
        <v>1.5039441673015014E-2</v>
      </c>
      <c r="AC31" s="102">
        <v>1.0129011994624909E-2</v>
      </c>
      <c r="AD31" s="102">
        <v>4.7924348320584082E-3</v>
      </c>
      <c r="AE31" s="102">
        <v>1.2379584024769773E-3</v>
      </c>
      <c r="AF31" s="102">
        <v>5.1660137757325343E-2</v>
      </c>
      <c r="AG31" s="102">
        <v>1.2208528902386988E-2</v>
      </c>
      <c r="AH31" s="102">
        <v>8.7617395857194288E-3</v>
      </c>
      <c r="AI31" s="102">
        <v>1.657459900358834E-2</v>
      </c>
      <c r="AJ31" s="102">
        <v>4.9454183590332539E-2</v>
      </c>
      <c r="AK31" s="102">
        <v>3.3103261605088648E-2</v>
      </c>
      <c r="AL31" s="102">
        <v>1.5891359690069135E-2</v>
      </c>
      <c r="AM31" s="102">
        <v>7.1672367230245795E-2</v>
      </c>
      <c r="AN31" s="102">
        <v>0.25787535797081684</v>
      </c>
      <c r="AO31" s="103">
        <v>1.0129113593879059E-2</v>
      </c>
      <c r="AP31" s="104">
        <v>2.7347407884210122E-2</v>
      </c>
    </row>
    <row r="32" spans="2:42" ht="14.25" customHeight="1" x14ac:dyDescent="0.4">
      <c r="B32" s="79" t="s">
        <v>69</v>
      </c>
      <c r="C32" s="75" t="s">
        <v>38</v>
      </c>
      <c r="D32" s="102">
        <v>7.2791883991517167E-3</v>
      </c>
      <c r="E32" s="102">
        <v>5.2733118971061095E-2</v>
      </c>
      <c r="F32" s="102">
        <v>5.7036085692370809E-3</v>
      </c>
      <c r="G32" s="102">
        <v>1.458061144499608E-2</v>
      </c>
      <c r="H32" s="102">
        <v>1.0183955238900293E-2</v>
      </c>
      <c r="I32" s="102">
        <v>5.8211714072888788E-3</v>
      </c>
      <c r="J32" s="102">
        <v>3.2162958992227285E-3</v>
      </c>
      <c r="K32" s="102">
        <v>3.0698138586366989E-3</v>
      </c>
      <c r="L32" s="102">
        <v>8.5548426520012221E-3</v>
      </c>
      <c r="M32" s="102">
        <v>4.5301579083613774E-3</v>
      </c>
      <c r="N32" s="102">
        <v>7.0422535211267607E-3</v>
      </c>
      <c r="O32" s="102">
        <v>7.6835515082527032E-3</v>
      </c>
      <c r="P32" s="102">
        <v>5.7185005206525511E-3</v>
      </c>
      <c r="Q32" s="102">
        <v>4.309619204740581E-3</v>
      </c>
      <c r="R32" s="102">
        <v>1.5031836866285161E-2</v>
      </c>
      <c r="S32" s="102">
        <v>6.2500000000000003E-3</v>
      </c>
      <c r="T32" s="102">
        <v>5.8561978093482269E-3</v>
      </c>
      <c r="U32" s="102">
        <v>3.3416875522138678E-3</v>
      </c>
      <c r="V32" s="102">
        <v>2.8836233268396223E-3</v>
      </c>
      <c r="W32" s="102">
        <v>1.1790762816754608E-2</v>
      </c>
      <c r="X32" s="102">
        <v>1.3624344552503026E-2</v>
      </c>
      <c r="Y32" s="102">
        <v>1.2003282611060026E-2</v>
      </c>
      <c r="Z32" s="102">
        <v>1.7126625803558081E-2</v>
      </c>
      <c r="AA32" s="102">
        <v>2.3603667976658329E-2</v>
      </c>
      <c r="AB32" s="102">
        <v>4.4503968741552602E-2</v>
      </c>
      <c r="AC32" s="102">
        <v>1.7331243175333338E-2</v>
      </c>
      <c r="AD32" s="102">
        <v>4.7805110707537651E-2</v>
      </c>
      <c r="AE32" s="102">
        <v>7.7616280610973559E-2</v>
      </c>
      <c r="AF32" s="102">
        <v>2.493229631285834E-2</v>
      </c>
      <c r="AG32" s="102">
        <v>5.4341005496849979E-3</v>
      </c>
      <c r="AH32" s="102">
        <v>2.1262148630518014E-2</v>
      </c>
      <c r="AI32" s="102">
        <v>7.8880573360143053E-3</v>
      </c>
      <c r="AJ32" s="102">
        <v>9.5153342693335662E-3</v>
      </c>
      <c r="AK32" s="102">
        <v>2.3440249018811747E-2</v>
      </c>
      <c r="AL32" s="102">
        <v>8.4186369786675777E-3</v>
      </c>
      <c r="AM32" s="102">
        <v>5.9482577146527573E-3</v>
      </c>
      <c r="AN32" s="102">
        <v>0</v>
      </c>
      <c r="AO32" s="103">
        <v>2.9561361561535452E-3</v>
      </c>
      <c r="AP32" s="104">
        <v>1.6722273538848351E-2</v>
      </c>
    </row>
    <row r="33" spans="2:42" ht="14.25" customHeight="1" x14ac:dyDescent="0.4">
      <c r="B33" s="79" t="s">
        <v>70</v>
      </c>
      <c r="C33" s="75" t="s">
        <v>40</v>
      </c>
      <c r="D33" s="102">
        <v>9.9730612712787305E-3</v>
      </c>
      <c r="E33" s="102">
        <v>7.0739549839228298E-3</v>
      </c>
      <c r="F33" s="102">
        <v>3.2955173828508231E-3</v>
      </c>
      <c r="G33" s="102">
        <v>3.135615364515286E-3</v>
      </c>
      <c r="H33" s="102">
        <v>2.6969367628708286E-3</v>
      </c>
      <c r="I33" s="102">
        <v>3.0347339090131598E-3</v>
      </c>
      <c r="J33" s="102">
        <v>2.4122219244170464E-3</v>
      </c>
      <c r="K33" s="102">
        <v>2.6142231092983904E-3</v>
      </c>
      <c r="L33" s="102">
        <v>4.3538038496791932E-3</v>
      </c>
      <c r="M33" s="102">
        <v>1.5531969971524721E-3</v>
      </c>
      <c r="N33" s="102">
        <v>2.3123817532058021E-3</v>
      </c>
      <c r="O33" s="102">
        <v>3.3539312139198307E-3</v>
      </c>
      <c r="P33" s="102">
        <v>2.8722665741062131E-3</v>
      </c>
      <c r="Q33" s="102">
        <v>1.7058909352098133E-3</v>
      </c>
      <c r="R33" s="102">
        <v>2.3373901829612316E-3</v>
      </c>
      <c r="S33" s="102">
        <v>1.5625000000000001E-3</v>
      </c>
      <c r="T33" s="102">
        <v>2.6027545819325452E-3</v>
      </c>
      <c r="U33" s="102">
        <v>3.3416875522138678E-3</v>
      </c>
      <c r="V33" s="102">
        <v>6.604886194202244E-4</v>
      </c>
      <c r="W33" s="102">
        <v>1.5634160641000586E-3</v>
      </c>
      <c r="X33" s="102">
        <v>3.114776139470264E-3</v>
      </c>
      <c r="Y33" s="102">
        <v>4.3850542322941694E-3</v>
      </c>
      <c r="Z33" s="102">
        <v>9.9985050082224552E-3</v>
      </c>
      <c r="AA33" s="102">
        <v>1.3814457544361082E-3</v>
      </c>
      <c r="AB33" s="102">
        <v>2.3837023566706805E-3</v>
      </c>
      <c r="AC33" s="102">
        <v>2.8764155609045321E-2</v>
      </c>
      <c r="AD33" s="102">
        <v>1.5636178526223104E-2</v>
      </c>
      <c r="AE33" s="102">
        <v>3.5959112911349456E-2</v>
      </c>
      <c r="AF33" s="102">
        <v>2.4553566335924364E-2</v>
      </c>
      <c r="AG33" s="102">
        <v>1.9238974925328181E-2</v>
      </c>
      <c r="AH33" s="102">
        <v>1.7479847726256314E-3</v>
      </c>
      <c r="AI33" s="102">
        <v>7.4670383248282655E-3</v>
      </c>
      <c r="AJ33" s="102">
        <v>1.6105417276720352E-2</v>
      </c>
      <c r="AK33" s="102">
        <v>1.7241845987278386E-2</v>
      </c>
      <c r="AL33" s="102">
        <v>7.9035249700803202E-3</v>
      </c>
      <c r="AM33" s="102">
        <v>1.1747179255586163E-2</v>
      </c>
      <c r="AN33" s="102">
        <v>0</v>
      </c>
      <c r="AO33" s="103">
        <v>3.1865408859713951E-2</v>
      </c>
      <c r="AP33" s="104">
        <v>1.2943628319302711E-2</v>
      </c>
    </row>
    <row r="34" spans="2:42" ht="14.25" customHeight="1" x14ac:dyDescent="0.4">
      <c r="B34" s="79" t="s">
        <v>71</v>
      </c>
      <c r="C34" s="75" t="s">
        <v>42</v>
      </c>
      <c r="D34" s="102">
        <v>5.1183584570413249E-2</v>
      </c>
      <c r="E34" s="102">
        <v>0.27073954983922832</v>
      </c>
      <c r="F34" s="102">
        <v>3.4984213624444802E-2</v>
      </c>
      <c r="G34" s="102">
        <v>2.1635746015155475E-2</v>
      </c>
      <c r="H34" s="102">
        <v>3.4214869379704548E-2</v>
      </c>
      <c r="I34" s="102">
        <v>2.615388859767705E-2</v>
      </c>
      <c r="J34" s="102">
        <v>0.11149825783972125</v>
      </c>
      <c r="K34" s="102">
        <v>1.6119234607541111E-2</v>
      </c>
      <c r="L34" s="102">
        <v>9.7693247784906817E-2</v>
      </c>
      <c r="M34" s="102">
        <v>3.0287341444473207E-2</v>
      </c>
      <c r="N34" s="102">
        <v>3.1812767150164671E-2</v>
      </c>
      <c r="O34" s="102">
        <v>2.4534515001219611E-2</v>
      </c>
      <c r="P34" s="102">
        <v>2.0322804581742449E-2</v>
      </c>
      <c r="Q34" s="102">
        <v>1.2519219330437807E-2</v>
      </c>
      <c r="R34" s="102">
        <v>2.949947610220037E-2</v>
      </c>
      <c r="S34" s="102">
        <v>1.5625E-2</v>
      </c>
      <c r="T34" s="102">
        <v>2.281025196110328E-2</v>
      </c>
      <c r="U34" s="102">
        <v>1.086048454469507E-2</v>
      </c>
      <c r="V34" s="102">
        <v>1.5078605253618335E-2</v>
      </c>
      <c r="W34" s="102">
        <v>1.3549605888867175E-2</v>
      </c>
      <c r="X34" s="102">
        <v>0.1512347062250706</v>
      </c>
      <c r="Y34" s="102">
        <v>4.3697287890922393E-2</v>
      </c>
      <c r="Z34" s="102">
        <v>2.9547017491403798E-2</v>
      </c>
      <c r="AA34" s="102">
        <v>2.0054781469572465E-2</v>
      </c>
      <c r="AB34" s="102">
        <v>6.2074558277836485E-2</v>
      </c>
      <c r="AC34" s="102">
        <v>5.7600361510593841E-2</v>
      </c>
      <c r="AD34" s="102">
        <v>3.5305798616843687E-2</v>
      </c>
      <c r="AE34" s="102">
        <v>3.4805982493624648E-3</v>
      </c>
      <c r="AF34" s="102">
        <v>0.12793772401535911</v>
      </c>
      <c r="AG34" s="102">
        <v>2.8362741899048718E-2</v>
      </c>
      <c r="AH34" s="102">
        <v>3.5276023430086061E-2</v>
      </c>
      <c r="AI34" s="102">
        <v>2.7506575397487919E-2</v>
      </c>
      <c r="AJ34" s="102">
        <v>1.669768294846086E-2</v>
      </c>
      <c r="AK34" s="102">
        <v>3.6892678305589392E-2</v>
      </c>
      <c r="AL34" s="102">
        <v>1.6160739622703587E-2</v>
      </c>
      <c r="AM34" s="102">
        <v>3.5356688551313166E-2</v>
      </c>
      <c r="AN34" s="102">
        <v>6.3343788354016092E-2</v>
      </c>
      <c r="AO34" s="103">
        <v>0.10024779376603052</v>
      </c>
      <c r="AP34" s="104">
        <v>3.320621094567492E-2</v>
      </c>
    </row>
    <row r="35" spans="2:42" ht="14.25" customHeight="1" x14ac:dyDescent="0.4">
      <c r="B35" s="79" t="s">
        <v>72</v>
      </c>
      <c r="C35" s="75" t="s">
        <v>44</v>
      </c>
      <c r="D35" s="102">
        <v>5.0438470797271734E-3</v>
      </c>
      <c r="E35" s="102">
        <v>3.8585209003215433E-3</v>
      </c>
      <c r="F35" s="102">
        <v>5.5519880130572054E-3</v>
      </c>
      <c r="G35" s="102">
        <v>5.1215050953749676E-3</v>
      </c>
      <c r="H35" s="102">
        <v>6.6417099384132351E-3</v>
      </c>
      <c r="I35" s="102">
        <v>2.3119154688663889E-2</v>
      </c>
      <c r="J35" s="102">
        <v>6.7006164567140177E-3</v>
      </c>
      <c r="K35" s="102">
        <v>5.8684427474291661E-3</v>
      </c>
      <c r="L35" s="102">
        <v>3.7427436602505346E-3</v>
      </c>
      <c r="M35" s="102">
        <v>3.6888428682371214E-3</v>
      </c>
      <c r="N35" s="102">
        <v>6.1313152547123537E-3</v>
      </c>
      <c r="O35" s="102">
        <v>6.8298235628912922E-3</v>
      </c>
      <c r="P35" s="102">
        <v>7.7577230128427627E-3</v>
      </c>
      <c r="Q35" s="102">
        <v>8.7342738179410351E-3</v>
      </c>
      <c r="R35" s="102">
        <v>1.2714596598694285E-2</v>
      </c>
      <c r="S35" s="102">
        <v>1.171875E-2</v>
      </c>
      <c r="T35" s="102">
        <v>1.3827133716516646E-2</v>
      </c>
      <c r="U35" s="102">
        <v>8.3542188805346695E-3</v>
      </c>
      <c r="V35" s="102">
        <v>2.4429330724913597E-3</v>
      </c>
      <c r="W35" s="102">
        <v>3.8433978242459776E-3</v>
      </c>
      <c r="X35" s="102">
        <v>7.0474611213194099E-3</v>
      </c>
      <c r="Y35" s="102">
        <v>9.1038076310819768E-3</v>
      </c>
      <c r="Z35" s="102">
        <v>2.0128569292868888E-2</v>
      </c>
      <c r="AA35" s="102">
        <v>4.010956293914493E-2</v>
      </c>
      <c r="AB35" s="102">
        <v>9.8297004398790952E-3</v>
      </c>
      <c r="AC35" s="102">
        <v>3.6394491440355302E-2</v>
      </c>
      <c r="AD35" s="102">
        <v>5.9543136499550564E-2</v>
      </c>
      <c r="AE35" s="102">
        <v>4.721207526362947E-3</v>
      </c>
      <c r="AF35" s="102">
        <v>1.2933856862883777E-2</v>
      </c>
      <c r="AG35" s="102">
        <v>0.1769809994729048</v>
      </c>
      <c r="AH35" s="102">
        <v>3.0487472321301962E-2</v>
      </c>
      <c r="AI35" s="102">
        <v>2.8152621811204429E-2</v>
      </c>
      <c r="AJ35" s="102">
        <v>1.6583438808734266E-2</v>
      </c>
      <c r="AK35" s="102">
        <v>6.8128298822574096E-2</v>
      </c>
      <c r="AL35" s="102">
        <v>5.5954941579512321E-2</v>
      </c>
      <c r="AM35" s="102">
        <v>1.7936533925400285E-2</v>
      </c>
      <c r="AN35" s="102">
        <v>0</v>
      </c>
      <c r="AO35" s="103">
        <v>7.8772334043385642E-2</v>
      </c>
      <c r="AP35" s="104">
        <v>2.7928768022335501E-2</v>
      </c>
    </row>
    <row r="36" spans="2:42" ht="14.25" customHeight="1" x14ac:dyDescent="0.4">
      <c r="B36" s="74" t="s">
        <v>73</v>
      </c>
      <c r="C36" s="83" t="s">
        <v>46</v>
      </c>
      <c r="D36" s="102">
        <v>0</v>
      </c>
      <c r="E36" s="102">
        <v>0</v>
      </c>
      <c r="F36" s="102">
        <v>0</v>
      </c>
      <c r="G36" s="102">
        <v>0</v>
      </c>
      <c r="H36" s="102">
        <v>0</v>
      </c>
      <c r="I36" s="102">
        <v>0</v>
      </c>
      <c r="J36" s="102">
        <v>0</v>
      </c>
      <c r="K36" s="102">
        <v>0</v>
      </c>
      <c r="L36" s="102">
        <v>0</v>
      </c>
      <c r="M36" s="102">
        <v>0</v>
      </c>
      <c r="N36" s="102">
        <v>0</v>
      </c>
      <c r="O36" s="102">
        <v>0</v>
      </c>
      <c r="P36" s="102">
        <v>0</v>
      </c>
      <c r="Q36" s="102">
        <v>0</v>
      </c>
      <c r="R36" s="102">
        <v>0</v>
      </c>
      <c r="S36" s="102">
        <v>0</v>
      </c>
      <c r="T36" s="102">
        <v>0</v>
      </c>
      <c r="U36" s="102">
        <v>0</v>
      </c>
      <c r="V36" s="102">
        <v>0</v>
      </c>
      <c r="W36" s="105">
        <v>0</v>
      </c>
      <c r="X36" s="105">
        <v>0</v>
      </c>
      <c r="Y36" s="102">
        <v>0</v>
      </c>
      <c r="Z36" s="102">
        <v>0</v>
      </c>
      <c r="AA36" s="102">
        <v>0</v>
      </c>
      <c r="AB36" s="102">
        <v>0</v>
      </c>
      <c r="AC36" s="102">
        <v>0</v>
      </c>
      <c r="AD36" s="102">
        <v>0</v>
      </c>
      <c r="AE36" s="102">
        <v>0</v>
      </c>
      <c r="AF36" s="102">
        <v>0</v>
      </c>
      <c r="AG36" s="102">
        <v>0</v>
      </c>
      <c r="AH36" s="102">
        <v>0</v>
      </c>
      <c r="AI36" s="102">
        <v>0</v>
      </c>
      <c r="AJ36" s="102">
        <v>0</v>
      </c>
      <c r="AK36" s="102">
        <v>0</v>
      </c>
      <c r="AL36" s="102">
        <v>0</v>
      </c>
      <c r="AM36" s="102">
        <v>0</v>
      </c>
      <c r="AN36" s="102">
        <v>0</v>
      </c>
      <c r="AO36" s="103">
        <v>0.24646785201930183</v>
      </c>
      <c r="AP36" s="104">
        <v>1.1093979478632862E-3</v>
      </c>
    </row>
    <row r="37" spans="2:42" ht="14.25" customHeight="1" x14ac:dyDescent="0.4">
      <c r="B37" s="74" t="s">
        <v>74</v>
      </c>
      <c r="C37" s="83" t="s">
        <v>152</v>
      </c>
      <c r="D37" s="102">
        <v>2.2926577635123518E-4</v>
      </c>
      <c r="E37" s="102">
        <v>0</v>
      </c>
      <c r="F37" s="102">
        <v>3.2553825297443854E-4</v>
      </c>
      <c r="G37" s="102">
        <v>0</v>
      </c>
      <c r="H37" s="102">
        <v>1.2075836251660427E-4</v>
      </c>
      <c r="I37" s="102">
        <v>3.03473390901316E-4</v>
      </c>
      <c r="J37" s="102">
        <v>0</v>
      </c>
      <c r="K37" s="102">
        <v>9.7626589143923293E-5</v>
      </c>
      <c r="L37" s="102">
        <v>0</v>
      </c>
      <c r="M37" s="102">
        <v>1.9414962464405901E-4</v>
      </c>
      <c r="N37" s="102">
        <v>1.4014434867913952E-4</v>
      </c>
      <c r="O37" s="102">
        <v>3.6588340515489066E-4</v>
      </c>
      <c r="P37" s="102">
        <v>4.2519958347795906E-4</v>
      </c>
      <c r="Q37" s="102">
        <v>2.8057416697529824E-4</v>
      </c>
      <c r="R37" s="102">
        <v>5.8434754574030791E-4</v>
      </c>
      <c r="S37" s="102">
        <v>1.5625000000000001E-3</v>
      </c>
      <c r="T37" s="102">
        <v>1.1929291833857499E-3</v>
      </c>
      <c r="U37" s="102">
        <v>8.3542188805346695E-4</v>
      </c>
      <c r="V37" s="102">
        <v>1.2192794878370037E-4</v>
      </c>
      <c r="W37" s="105">
        <v>5.2113868803335282E-4</v>
      </c>
      <c r="X37" s="105">
        <v>4.4816922870075741E-5</v>
      </c>
      <c r="Y37" s="102">
        <v>1.4336704930837757E-4</v>
      </c>
      <c r="Z37" s="102">
        <v>1.2019733891463597E-3</v>
      </c>
      <c r="AA37" s="102">
        <v>1.1909015124449208E-4</v>
      </c>
      <c r="AB37" s="102">
        <v>1.4744550659818642E-4</v>
      </c>
      <c r="AC37" s="102">
        <v>2.0076149464484452E-4</v>
      </c>
      <c r="AD37" s="102">
        <v>1.8114945058976759E-4</v>
      </c>
      <c r="AE37" s="102">
        <v>1.3254372617526521E-6</v>
      </c>
      <c r="AF37" s="102">
        <v>8.05371577455984E-4</v>
      </c>
      <c r="AG37" s="102">
        <v>3.6821364925579175E-3</v>
      </c>
      <c r="AH37" s="102">
        <v>1.5543702346280965E-4</v>
      </c>
      <c r="AI37" s="102">
        <v>0</v>
      </c>
      <c r="AJ37" s="102">
        <v>1.0973450263212485E-4</v>
      </c>
      <c r="AK37" s="102">
        <v>0</v>
      </c>
      <c r="AL37" s="102">
        <v>5.0174582872371492E-4</v>
      </c>
      <c r="AM37" s="102">
        <v>4.1202390098471915E-4</v>
      </c>
      <c r="AN37" s="102">
        <v>0</v>
      </c>
      <c r="AO37" s="103">
        <v>1.7389036212667912E-4</v>
      </c>
      <c r="AP37" s="104">
        <v>3.834315687164846E-4</v>
      </c>
    </row>
    <row r="38" spans="2:42" ht="14.25" customHeight="1" x14ac:dyDescent="0.4">
      <c r="B38" s="74" t="s">
        <v>75</v>
      </c>
      <c r="C38" s="75" t="s">
        <v>76</v>
      </c>
      <c r="D38" s="102">
        <v>2.7511893162148219E-3</v>
      </c>
      <c r="E38" s="102">
        <v>0</v>
      </c>
      <c r="F38" s="102">
        <v>0</v>
      </c>
      <c r="G38" s="102">
        <v>0</v>
      </c>
      <c r="H38" s="102">
        <v>0</v>
      </c>
      <c r="I38" s="102">
        <v>2.7588490081937815E-5</v>
      </c>
      <c r="J38" s="102">
        <v>0</v>
      </c>
      <c r="K38" s="102">
        <v>0</v>
      </c>
      <c r="L38" s="102">
        <v>0</v>
      </c>
      <c r="M38" s="102">
        <v>0</v>
      </c>
      <c r="N38" s="102">
        <v>0</v>
      </c>
      <c r="O38" s="102">
        <v>0</v>
      </c>
      <c r="P38" s="102">
        <v>0</v>
      </c>
      <c r="Q38" s="102">
        <v>0</v>
      </c>
      <c r="R38" s="102">
        <v>0</v>
      </c>
      <c r="S38" s="102">
        <v>0</v>
      </c>
      <c r="T38" s="102">
        <v>0</v>
      </c>
      <c r="U38" s="102">
        <v>0</v>
      </c>
      <c r="V38" s="102">
        <v>0</v>
      </c>
      <c r="W38" s="105">
        <v>0</v>
      </c>
      <c r="X38" s="105">
        <v>1.1204230717518935E-5</v>
      </c>
      <c r="Y38" s="102">
        <v>0</v>
      </c>
      <c r="Z38" s="102">
        <v>2.2723875018687396E-4</v>
      </c>
      <c r="AA38" s="102">
        <v>2.8581636298678098E-4</v>
      </c>
      <c r="AB38" s="102">
        <v>0</v>
      </c>
      <c r="AC38" s="102">
        <v>2.4483109103029819E-5</v>
      </c>
      <c r="AD38" s="102">
        <v>1.307027681470475E-4</v>
      </c>
      <c r="AE38" s="102">
        <v>9.2780608322685657E-6</v>
      </c>
      <c r="AF38" s="102">
        <v>1.1088118601801933E-3</v>
      </c>
      <c r="AG38" s="102">
        <v>6.2498431264275498E-4</v>
      </c>
      <c r="AH38" s="102">
        <v>2.7269653239089411E-5</v>
      </c>
      <c r="AI38" s="102">
        <v>5.5651938260223625E-5</v>
      </c>
      <c r="AJ38" s="102">
        <v>1.6645070515692036E-2</v>
      </c>
      <c r="AK38" s="102">
        <v>0</v>
      </c>
      <c r="AL38" s="102">
        <v>3.9070371908813862E-5</v>
      </c>
      <c r="AM38" s="102">
        <v>7.7366933372676516E-5</v>
      </c>
      <c r="AN38" s="102">
        <v>0</v>
      </c>
      <c r="AO38" s="103">
        <v>2.5214102508368474E-3</v>
      </c>
      <c r="AP38" s="104">
        <v>1.1972574907842873E-3</v>
      </c>
    </row>
    <row r="39" spans="2:42" ht="14.25" customHeight="1" x14ac:dyDescent="0.4">
      <c r="B39" s="74" t="s">
        <v>77</v>
      </c>
      <c r="C39" s="83" t="s">
        <v>153</v>
      </c>
      <c r="D39" s="102">
        <v>3.8402017538831891E-3</v>
      </c>
      <c r="E39" s="102">
        <v>2.572347266881029E-3</v>
      </c>
      <c r="F39" s="102">
        <v>6.4661707782593964E-4</v>
      </c>
      <c r="G39" s="102">
        <v>4.1808204860203815E-4</v>
      </c>
      <c r="H39" s="102">
        <v>1.4088475626937165E-3</v>
      </c>
      <c r="I39" s="102">
        <v>2.427787127210528E-3</v>
      </c>
      <c r="J39" s="102">
        <v>1.6081479496113642E-3</v>
      </c>
      <c r="K39" s="102">
        <v>3.1457456501930839E-4</v>
      </c>
      <c r="L39" s="102">
        <v>1.7567980446073939E-3</v>
      </c>
      <c r="M39" s="102">
        <v>4.530157908361377E-4</v>
      </c>
      <c r="N39" s="102">
        <v>4.2043304603741857E-4</v>
      </c>
      <c r="O39" s="102">
        <v>8.1307423367753479E-4</v>
      </c>
      <c r="P39" s="102">
        <v>2.2908712252690039E-3</v>
      </c>
      <c r="Q39" s="102">
        <v>5.9481723398763231E-4</v>
      </c>
      <c r="R39" s="102">
        <v>9.2689610703635046E-4</v>
      </c>
      <c r="S39" s="102">
        <v>7.8125000000000004E-4</v>
      </c>
      <c r="T39" s="102">
        <v>7.2298738387015151E-4</v>
      </c>
      <c r="U39" s="102">
        <v>0</v>
      </c>
      <c r="V39" s="102">
        <v>1.5473367491384397E-4</v>
      </c>
      <c r="W39" s="105">
        <v>6.5142336004169106E-4</v>
      </c>
      <c r="X39" s="105">
        <v>1.0307892260117419E-3</v>
      </c>
      <c r="Y39" s="102">
        <v>1.0505344130355254E-3</v>
      </c>
      <c r="Z39" s="102">
        <v>3.2411421737180445E-3</v>
      </c>
      <c r="AA39" s="102">
        <v>9.455758008812671E-3</v>
      </c>
      <c r="AB39" s="102">
        <v>2.039662841274912E-3</v>
      </c>
      <c r="AC39" s="102">
        <v>5.2953467402838781E-4</v>
      </c>
      <c r="AD39" s="102">
        <v>3.2171225212334672E-3</v>
      </c>
      <c r="AE39" s="102">
        <v>4.4667235721064378E-4</v>
      </c>
      <c r="AF39" s="102">
        <v>1.5924911078308126E-3</v>
      </c>
      <c r="AG39" s="102">
        <v>1.4331969579076829E-3</v>
      </c>
      <c r="AH39" s="102">
        <v>2.7269653239089413E-6</v>
      </c>
      <c r="AI39" s="102">
        <v>1.9260409937016524E-3</v>
      </c>
      <c r="AJ39" s="102">
        <v>1.0086554967966544E-3</v>
      </c>
      <c r="AK39" s="102">
        <v>0</v>
      </c>
      <c r="AL39" s="102">
        <v>2.012124153303914E-3</v>
      </c>
      <c r="AM39" s="102">
        <v>2.2598341468856209E-3</v>
      </c>
      <c r="AN39" s="102">
        <v>0</v>
      </c>
      <c r="AO39" s="103">
        <v>5.1080293874711993E-3</v>
      </c>
      <c r="AP39" s="104">
        <v>1.1291614530637786E-3</v>
      </c>
    </row>
    <row r="40" spans="2:42" ht="14.25" customHeight="1" x14ac:dyDescent="0.4">
      <c r="B40" s="74" t="s">
        <v>78</v>
      </c>
      <c r="C40" s="83" t="s">
        <v>79</v>
      </c>
      <c r="D40" s="102">
        <v>2.4130222960967503E-2</v>
      </c>
      <c r="E40" s="102">
        <v>3.5369774919614148E-2</v>
      </c>
      <c r="F40" s="102">
        <v>4.7417099231194589E-2</v>
      </c>
      <c r="G40" s="102">
        <v>2.2315129344133787E-2</v>
      </c>
      <c r="H40" s="102">
        <v>2.54800144910035E-2</v>
      </c>
      <c r="I40" s="102">
        <v>7.5592462824509613E-2</v>
      </c>
      <c r="J40" s="102">
        <v>6.0573572768694718E-2</v>
      </c>
      <c r="K40" s="102">
        <v>3.2726602160801838E-2</v>
      </c>
      <c r="L40" s="102">
        <v>4.3690803544149101E-2</v>
      </c>
      <c r="M40" s="102">
        <v>1.1843127103287601E-2</v>
      </c>
      <c r="N40" s="102">
        <v>2.9710601919977576E-2</v>
      </c>
      <c r="O40" s="102">
        <v>3.0104073501910723E-2</v>
      </c>
      <c r="P40" s="102">
        <v>4.1096841374522734E-2</v>
      </c>
      <c r="Q40" s="102">
        <v>2.252168838310719E-2</v>
      </c>
      <c r="R40" s="102">
        <v>2.9660675425163215E-2</v>
      </c>
      <c r="S40" s="102">
        <v>4.296875E-2</v>
      </c>
      <c r="T40" s="102">
        <v>4.9687307956476162E-2</v>
      </c>
      <c r="U40" s="102">
        <v>2.3391812865497075E-2</v>
      </c>
      <c r="V40" s="102">
        <v>2.2342339780934296E-2</v>
      </c>
      <c r="W40" s="105">
        <v>3.4134584066184616E-2</v>
      </c>
      <c r="X40" s="105">
        <v>4.7225832474342311E-2</v>
      </c>
      <c r="Y40" s="102">
        <v>9.3524753062616789E-2</v>
      </c>
      <c r="Z40" s="102">
        <v>0.18809388548362985</v>
      </c>
      <c r="AA40" s="102">
        <v>0.13650113135643682</v>
      </c>
      <c r="AB40" s="102">
        <v>5.9174796648072153E-2</v>
      </c>
      <c r="AC40" s="102">
        <v>8.123215793424117E-2</v>
      </c>
      <c r="AD40" s="102">
        <v>0.11642406398473759</v>
      </c>
      <c r="AE40" s="102">
        <v>3.698102504016075E-2</v>
      </c>
      <c r="AF40" s="102">
        <v>9.517301799879993E-2</v>
      </c>
      <c r="AG40" s="102">
        <v>0.15328932506714188</v>
      </c>
      <c r="AH40" s="102">
        <v>8.7451050972435829E-2</v>
      </c>
      <c r="AI40" s="102">
        <v>6.9785110928830843E-2</v>
      </c>
      <c r="AJ40" s="102">
        <v>5.2634980954299339E-2</v>
      </c>
      <c r="AK40" s="102">
        <v>7.6275544728650696E-2</v>
      </c>
      <c r="AL40" s="102">
        <v>0.13833687708460998</v>
      </c>
      <c r="AM40" s="102">
        <v>3.2720815123616166E-2</v>
      </c>
      <c r="AN40" s="102">
        <v>0</v>
      </c>
      <c r="AO40" s="103">
        <v>3.6582184932400119E-2</v>
      </c>
      <c r="AP40" s="104">
        <v>6.9669291005775541E-2</v>
      </c>
    </row>
    <row r="41" spans="2:42" ht="14.25" customHeight="1" x14ac:dyDescent="0.4">
      <c r="B41" s="74" t="s">
        <v>80</v>
      </c>
      <c r="C41" s="83" t="s">
        <v>81</v>
      </c>
      <c r="D41" s="102">
        <v>5.7316444087808797E-4</v>
      </c>
      <c r="E41" s="102">
        <v>0</v>
      </c>
      <c r="F41" s="102">
        <v>1.8283655304043809E-4</v>
      </c>
      <c r="G41" s="102">
        <v>5.2260256075254769E-5</v>
      </c>
      <c r="H41" s="102">
        <v>4.0252787505534755E-5</v>
      </c>
      <c r="I41" s="102">
        <v>1.1035396032775126E-4</v>
      </c>
      <c r="J41" s="102">
        <v>0</v>
      </c>
      <c r="K41" s="102">
        <v>6.5084392762615524E-5</v>
      </c>
      <c r="L41" s="102">
        <v>7.6382523678582338E-5</v>
      </c>
      <c r="M41" s="102">
        <v>0</v>
      </c>
      <c r="N41" s="102">
        <v>1.0510826150935464E-4</v>
      </c>
      <c r="O41" s="102">
        <v>6.0980567525815109E-5</v>
      </c>
      <c r="P41" s="102">
        <v>1.1280805275945853E-4</v>
      </c>
      <c r="Q41" s="102">
        <v>6.7337800074071579E-5</v>
      </c>
      <c r="R41" s="102">
        <v>8.0599661481421781E-5</v>
      </c>
      <c r="S41" s="102">
        <v>0</v>
      </c>
      <c r="T41" s="102">
        <v>1.0844810758052273E-4</v>
      </c>
      <c r="U41" s="102">
        <v>0</v>
      </c>
      <c r="V41" s="102">
        <v>8.2014315325358995E-5</v>
      </c>
      <c r="W41" s="105">
        <v>1.3028467200833821E-4</v>
      </c>
      <c r="X41" s="105">
        <v>1.232465378927083E-4</v>
      </c>
      <c r="Y41" s="102">
        <v>2.7190302455037127E-4</v>
      </c>
      <c r="Z41" s="102">
        <v>1.4949917775452235E-4</v>
      </c>
      <c r="AA41" s="102">
        <v>2.8581636298678098E-4</v>
      </c>
      <c r="AB41" s="102">
        <v>4.9148502199395477E-5</v>
      </c>
      <c r="AC41" s="102">
        <v>9.1496876305037153E-4</v>
      </c>
      <c r="AD41" s="102">
        <v>2.1554491589162217E-4</v>
      </c>
      <c r="AE41" s="102">
        <v>6.4813882099704697E-4</v>
      </c>
      <c r="AF41" s="102">
        <v>5.407168947792301E-4</v>
      </c>
      <c r="AG41" s="102">
        <v>1.2891242689691523E-2</v>
      </c>
      <c r="AH41" s="102">
        <v>5.235773421905167E-4</v>
      </c>
      <c r="AI41" s="102">
        <v>2.6398375931262598E-3</v>
      </c>
      <c r="AJ41" s="102">
        <v>1.1514606714548991E-2</v>
      </c>
      <c r="AK41" s="102">
        <v>2.5443226417647853E-3</v>
      </c>
      <c r="AL41" s="102">
        <v>1.3325053156269149E-3</v>
      </c>
      <c r="AM41" s="102">
        <v>1.7062107655188171E-2</v>
      </c>
      <c r="AN41" s="102">
        <v>0</v>
      </c>
      <c r="AO41" s="103">
        <v>1.8475850975959657E-3</v>
      </c>
      <c r="AP41" s="104">
        <v>2.6997730816949927E-3</v>
      </c>
    </row>
    <row r="42" spans="2:42" ht="14.25" customHeight="1" x14ac:dyDescent="0.4">
      <c r="B42" s="74" t="s">
        <v>82</v>
      </c>
      <c r="C42" s="83" t="s">
        <v>154</v>
      </c>
      <c r="D42" s="102">
        <v>1.6048604344586462E-3</v>
      </c>
      <c r="E42" s="102">
        <v>6.4308681672025725E-4</v>
      </c>
      <c r="F42" s="102">
        <v>1.2040455931931289E-3</v>
      </c>
      <c r="G42" s="102">
        <v>7.3164358505356671E-4</v>
      </c>
      <c r="H42" s="102">
        <v>8.4530853761622987E-4</v>
      </c>
      <c r="I42" s="102">
        <v>5.7935829172069413E-4</v>
      </c>
      <c r="J42" s="102">
        <v>5.3604931653712141E-4</v>
      </c>
      <c r="K42" s="102">
        <v>1.6271098190653882E-4</v>
      </c>
      <c r="L42" s="102">
        <v>6.1106018942865871E-4</v>
      </c>
      <c r="M42" s="102">
        <v>2.5886616619207872E-4</v>
      </c>
      <c r="N42" s="102">
        <v>3.8539695886763366E-4</v>
      </c>
      <c r="O42" s="102">
        <v>4.2686397268070576E-4</v>
      </c>
      <c r="P42" s="102">
        <v>7.1155848663658448E-4</v>
      </c>
      <c r="Q42" s="102">
        <v>6.004287173271383E-4</v>
      </c>
      <c r="R42" s="102">
        <v>3.6269847666639798E-4</v>
      </c>
      <c r="S42" s="102">
        <v>7.8125000000000004E-4</v>
      </c>
      <c r="T42" s="102">
        <v>1.0664063912084734E-3</v>
      </c>
      <c r="U42" s="102">
        <v>0</v>
      </c>
      <c r="V42" s="102">
        <v>1.7223006218325388E-4</v>
      </c>
      <c r="W42" s="105">
        <v>8.4685036805419846E-4</v>
      </c>
      <c r="X42" s="105">
        <v>8.8513422668399589E-4</v>
      </c>
      <c r="Y42" s="102">
        <v>8.4537122178388155E-4</v>
      </c>
      <c r="Z42" s="102">
        <v>1.076394079832561E-4</v>
      </c>
      <c r="AA42" s="102">
        <v>9.0508514945813979E-4</v>
      </c>
      <c r="AB42" s="102">
        <v>3.2192268940604033E-3</v>
      </c>
      <c r="AC42" s="102">
        <v>1.9754371459130347E-3</v>
      </c>
      <c r="AD42" s="102">
        <v>3.3432392273402673E-3</v>
      </c>
      <c r="AE42" s="102">
        <v>4.5197410625765437E-4</v>
      </c>
      <c r="AF42" s="102">
        <v>2.3202914851918862E-3</v>
      </c>
      <c r="AG42" s="102">
        <v>1.9853919329334102E-3</v>
      </c>
      <c r="AH42" s="102">
        <v>2.6069788496569479E-3</v>
      </c>
      <c r="AI42" s="102">
        <v>3.6222152858936853E-3</v>
      </c>
      <c r="AJ42" s="102">
        <v>2.3014181305449745E-3</v>
      </c>
      <c r="AK42" s="102">
        <v>4.8450399242116662E-3</v>
      </c>
      <c r="AL42" s="102">
        <v>1.5309416782164169E-3</v>
      </c>
      <c r="AM42" s="102">
        <v>1.5149525092975262E-3</v>
      </c>
      <c r="AN42" s="102">
        <v>0</v>
      </c>
      <c r="AO42" s="103">
        <v>3.2604442898752334E-4</v>
      </c>
      <c r="AP42" s="104">
        <v>1.4349087488634762E-3</v>
      </c>
    </row>
    <row r="43" spans="2:42" ht="14.25" customHeight="1" x14ac:dyDescent="0.4">
      <c r="B43" s="85" t="s">
        <v>83</v>
      </c>
      <c r="C43" s="86" t="s">
        <v>155</v>
      </c>
      <c r="D43" s="106">
        <v>5.1011635238149824E-3</v>
      </c>
      <c r="E43" s="106">
        <v>1.9292604501607719E-2</v>
      </c>
      <c r="F43" s="106">
        <v>2.3724157614027578E-3</v>
      </c>
      <c r="G43" s="106">
        <v>3.0833551084400316E-3</v>
      </c>
      <c r="H43" s="106">
        <v>2.5761784003542243E-3</v>
      </c>
      <c r="I43" s="106">
        <v>2.676083537947968E-3</v>
      </c>
      <c r="J43" s="106">
        <v>9.112838381131064E-3</v>
      </c>
      <c r="K43" s="106">
        <v>2.2562589491040047E-3</v>
      </c>
      <c r="L43" s="106">
        <v>1.0999083409715857E-2</v>
      </c>
      <c r="M43" s="106">
        <v>5.9539218224178101E-3</v>
      </c>
      <c r="N43" s="106">
        <v>1.1912269637726859E-3</v>
      </c>
      <c r="O43" s="106">
        <v>2.9067403853971869E-3</v>
      </c>
      <c r="P43" s="106">
        <v>7.3412009718847619E-3</v>
      </c>
      <c r="Q43" s="106">
        <v>4.7950125136078468E-3</v>
      </c>
      <c r="R43" s="106">
        <v>1.6724429757395019E-3</v>
      </c>
      <c r="S43" s="106">
        <v>3.1250000000000002E-3</v>
      </c>
      <c r="T43" s="106">
        <v>1.1567798141922424E-3</v>
      </c>
      <c r="U43" s="106">
        <v>9.1896407685881365E-3</v>
      </c>
      <c r="V43" s="106">
        <v>3.1165439823636415E-4</v>
      </c>
      <c r="W43" s="107">
        <v>6.7096606084294181E-3</v>
      </c>
      <c r="X43" s="107">
        <v>2.0503742213059651E-3</v>
      </c>
      <c r="Y43" s="106">
        <v>1.304887333274009E-2</v>
      </c>
      <c r="Z43" s="106">
        <v>4.9573927343399609E-3</v>
      </c>
      <c r="AA43" s="106">
        <v>9.0270334643324998E-3</v>
      </c>
      <c r="AB43" s="106">
        <v>1.6341876981298995E-2</v>
      </c>
      <c r="AC43" s="106">
        <v>6.5097089517941568E-3</v>
      </c>
      <c r="AD43" s="106">
        <v>4.9070863830645902E-3</v>
      </c>
      <c r="AE43" s="106">
        <v>2.7794419378953119E-3</v>
      </c>
      <c r="AF43" s="106">
        <v>9.3564556349773099E-3</v>
      </c>
      <c r="AG43" s="106">
        <v>3.5265179086870308E-3</v>
      </c>
      <c r="AH43" s="106">
        <v>9.5716482869203832E-4</v>
      </c>
      <c r="AI43" s="106">
        <v>1.0220599443964548E-2</v>
      </c>
      <c r="AJ43" s="106">
        <v>4.2089946215061588E-3</v>
      </c>
      <c r="AK43" s="106">
        <v>4.6826363513330629E-3</v>
      </c>
      <c r="AL43" s="106">
        <v>3.6335445875196894E-3</v>
      </c>
      <c r="AM43" s="106">
        <v>2.5585064943243257E-3</v>
      </c>
      <c r="AN43" s="106">
        <v>6.8184917496249826E-4</v>
      </c>
      <c r="AO43" s="108">
        <v>0</v>
      </c>
      <c r="AP43" s="109">
        <v>4.2867238458137421E-3</v>
      </c>
    </row>
    <row r="44" spans="2:42" ht="14.25" customHeight="1" x14ac:dyDescent="0.4">
      <c r="B44" s="91" t="s">
        <v>93</v>
      </c>
      <c r="C44" s="92" t="s">
        <v>156</v>
      </c>
      <c r="D44" s="110">
        <v>0.46827534819739786</v>
      </c>
      <c r="E44" s="110">
        <v>0.5620578778135048</v>
      </c>
      <c r="F44" s="110">
        <v>0.67629011255596583</v>
      </c>
      <c r="G44" s="110">
        <v>0.59712568591586102</v>
      </c>
      <c r="H44" s="110">
        <v>0.53592561284868978</v>
      </c>
      <c r="I44" s="110">
        <v>0.53568571192098657</v>
      </c>
      <c r="J44" s="110">
        <v>0.79737335834896805</v>
      </c>
      <c r="K44" s="110">
        <v>0.52225886232481455</v>
      </c>
      <c r="L44" s="110">
        <v>0.51817904063550257</v>
      </c>
      <c r="M44" s="110">
        <v>0.5454957287082578</v>
      </c>
      <c r="N44" s="110">
        <v>0.81728680540957188</v>
      </c>
      <c r="O44" s="110">
        <v>0.51122042442475002</v>
      </c>
      <c r="P44" s="110">
        <v>0.57022735161402294</v>
      </c>
      <c r="Q44" s="110">
        <v>0.48194505235513957</v>
      </c>
      <c r="R44" s="110">
        <v>0.57360764084790838</v>
      </c>
      <c r="S44" s="110">
        <v>0.65234375</v>
      </c>
      <c r="T44" s="110">
        <v>0.67675234067165524</v>
      </c>
      <c r="U44" s="110">
        <v>0.57477025898078526</v>
      </c>
      <c r="V44" s="110">
        <v>0.78702960005992517</v>
      </c>
      <c r="W44" s="111">
        <v>0.6000260569344017</v>
      </c>
      <c r="X44" s="111">
        <v>0.56734863084300635</v>
      </c>
      <c r="Y44" s="110">
        <v>0.53057920287920579</v>
      </c>
      <c r="Z44" s="110">
        <v>0.62978621617581099</v>
      </c>
      <c r="AA44" s="110">
        <v>0.49724901750625222</v>
      </c>
      <c r="AB44" s="110">
        <v>0.35114147396358097</v>
      </c>
      <c r="AC44" s="110">
        <v>0.29404353936219402</v>
      </c>
      <c r="AD44" s="110">
        <v>0.32814191110377339</v>
      </c>
      <c r="AE44" s="110">
        <v>0.18073529957532991</v>
      </c>
      <c r="AF44" s="110">
        <v>0.47344441224986139</v>
      </c>
      <c r="AG44" s="110">
        <v>0.48174744609824049</v>
      </c>
      <c r="AH44" s="110">
        <v>0.2795166726659904</v>
      </c>
      <c r="AI44" s="110">
        <v>0.26329657885758667</v>
      </c>
      <c r="AJ44" s="110">
        <v>0.39364171233926903</v>
      </c>
      <c r="AK44" s="110">
        <v>0.38013262958451755</v>
      </c>
      <c r="AL44" s="110">
        <v>0.34651410029158836</v>
      </c>
      <c r="AM44" s="110">
        <v>0.43766114362721376</v>
      </c>
      <c r="AN44" s="110">
        <v>1</v>
      </c>
      <c r="AO44" s="112">
        <v>0.58824935877928963</v>
      </c>
      <c r="AP44" s="113">
        <v>0.45861967179079566</v>
      </c>
    </row>
    <row r="45" spans="2:42" ht="14.25" customHeight="1" x14ac:dyDescent="0.4">
      <c r="B45" s="74" t="s">
        <v>94</v>
      </c>
      <c r="C45" s="83" t="s">
        <v>163</v>
      </c>
      <c r="D45" s="102">
        <v>9.7437954949274944E-3</v>
      </c>
      <c r="E45" s="102">
        <v>5.9163987138263666E-2</v>
      </c>
      <c r="F45" s="102">
        <v>9.2666916394641557E-3</v>
      </c>
      <c r="G45" s="102">
        <v>9.7726678860726411E-3</v>
      </c>
      <c r="H45" s="102">
        <v>1.819425995250171E-2</v>
      </c>
      <c r="I45" s="102">
        <v>1.542196595580324E-2</v>
      </c>
      <c r="J45" s="102">
        <v>7.2366657732511391E-3</v>
      </c>
      <c r="K45" s="102">
        <v>1.8831084305983424E-2</v>
      </c>
      <c r="L45" s="102">
        <v>1.2526733883287504E-2</v>
      </c>
      <c r="M45" s="102">
        <v>5.1773233238415735E-3</v>
      </c>
      <c r="N45" s="102">
        <v>1.2823207904141265E-2</v>
      </c>
      <c r="O45" s="102">
        <v>1.5712659565818358E-2</v>
      </c>
      <c r="P45" s="102">
        <v>1.4378687955570983E-2</v>
      </c>
      <c r="Q45" s="102">
        <v>8.9250642514842379E-3</v>
      </c>
      <c r="R45" s="102">
        <v>3.5665350205529134E-2</v>
      </c>
      <c r="S45" s="102">
        <v>1.5625E-2</v>
      </c>
      <c r="T45" s="102">
        <v>1.3067996963452988E-2</v>
      </c>
      <c r="U45" s="102">
        <v>5.8479532163742687E-3</v>
      </c>
      <c r="V45" s="102">
        <v>7.5737486392458185E-3</v>
      </c>
      <c r="W45" s="105">
        <v>1.2442186176796301E-2</v>
      </c>
      <c r="X45" s="105">
        <v>1.8374938376731053E-2</v>
      </c>
      <c r="Y45" s="102">
        <v>2.0150485964860243E-2</v>
      </c>
      <c r="Z45" s="102">
        <v>2.6204215876812677E-2</v>
      </c>
      <c r="AA45" s="102">
        <v>1.4219364058592355E-2</v>
      </c>
      <c r="AB45" s="102">
        <v>2.5532646892585949E-2</v>
      </c>
      <c r="AC45" s="102">
        <v>2.5502305959118805E-2</v>
      </c>
      <c r="AD45" s="102">
        <v>3.1288408269587072E-2</v>
      </c>
      <c r="AE45" s="102">
        <v>5.1320930775062695E-3</v>
      </c>
      <c r="AF45" s="102">
        <v>1.6828387408825321E-2</v>
      </c>
      <c r="AG45" s="102">
        <v>1.8784669059511559E-2</v>
      </c>
      <c r="AH45" s="102">
        <v>1.1704135170217176E-2</v>
      </c>
      <c r="AI45" s="102">
        <v>9.6689193603414613E-3</v>
      </c>
      <c r="AJ45" s="102">
        <v>1.2813382197756606E-2</v>
      </c>
      <c r="AK45" s="102">
        <v>3.716335092705373E-2</v>
      </c>
      <c r="AL45" s="102">
        <v>1.5145938120756238E-2</v>
      </c>
      <c r="AM45" s="102">
        <v>2.2643322244072884E-2</v>
      </c>
      <c r="AN45" s="102">
        <v>0</v>
      </c>
      <c r="AO45" s="103">
        <v>4.2603138721036384E-3</v>
      </c>
      <c r="AP45" s="104">
        <v>1.5500262746996119E-2</v>
      </c>
    </row>
    <row r="46" spans="2:42" ht="14.25" customHeight="1" x14ac:dyDescent="0.4">
      <c r="B46" s="74" t="s">
        <v>115</v>
      </c>
      <c r="C46" s="83" t="s">
        <v>116</v>
      </c>
      <c r="D46" s="102">
        <v>0.20880380581188743</v>
      </c>
      <c r="E46" s="102">
        <v>0.22443729903536977</v>
      </c>
      <c r="F46" s="102">
        <v>0.19181784128003423</v>
      </c>
      <c r="G46" s="102">
        <v>0.2848183956101385</v>
      </c>
      <c r="H46" s="102">
        <v>0.25967073219820475</v>
      </c>
      <c r="I46" s="102">
        <v>0.10080834275940077</v>
      </c>
      <c r="J46" s="102">
        <v>3.3235057625301531E-2</v>
      </c>
      <c r="K46" s="102">
        <v>0.26806091899162582</v>
      </c>
      <c r="L46" s="102">
        <v>0.18912312862816988</v>
      </c>
      <c r="M46" s="102">
        <v>0.18923116748640953</v>
      </c>
      <c r="N46" s="102">
        <v>0.23102795879756149</v>
      </c>
      <c r="O46" s="102">
        <v>0.42570534189771525</v>
      </c>
      <c r="P46" s="102">
        <v>0.22690038181187089</v>
      </c>
      <c r="Q46" s="102">
        <v>0.12869656464989956</v>
      </c>
      <c r="R46" s="102">
        <v>0.19293543967115337</v>
      </c>
      <c r="S46" s="102">
        <v>0.36875000000000002</v>
      </c>
      <c r="T46" s="102">
        <v>0.26452300907349169</v>
      </c>
      <c r="U46" s="102">
        <v>0.53717627401837931</v>
      </c>
      <c r="V46" s="102">
        <v>5.5321389497465484E-2</v>
      </c>
      <c r="W46" s="105">
        <v>0.261546479056739</v>
      </c>
      <c r="X46" s="105">
        <v>0.27767444987227174</v>
      </c>
      <c r="Y46" s="102">
        <v>0.35123196788578098</v>
      </c>
      <c r="Z46" s="102">
        <v>0.17133203767379279</v>
      </c>
      <c r="AA46" s="102">
        <v>0.14350363224961296</v>
      </c>
      <c r="AB46" s="102">
        <v>0.46838522596023885</v>
      </c>
      <c r="AC46" s="102">
        <v>0.37932170595506159</v>
      </c>
      <c r="AD46" s="102">
        <v>0.30688322051620714</v>
      </c>
      <c r="AE46" s="102">
        <v>7.8806523272027446E-2</v>
      </c>
      <c r="AF46" s="102">
        <v>0.30276951999397683</v>
      </c>
      <c r="AG46" s="102">
        <v>0.19912150799427725</v>
      </c>
      <c r="AH46" s="102">
        <v>0.3749795477600707</v>
      </c>
      <c r="AI46" s="102">
        <v>0.51245756539707654</v>
      </c>
      <c r="AJ46" s="102">
        <v>0.49261020801452704</v>
      </c>
      <c r="AK46" s="102">
        <v>0.52001624035728788</v>
      </c>
      <c r="AL46" s="102">
        <v>0.36668880654408165</v>
      </c>
      <c r="AM46" s="102">
        <v>0.30265044719886719</v>
      </c>
      <c r="AN46" s="102">
        <v>0</v>
      </c>
      <c r="AO46" s="103">
        <v>1.2650523844715907E-2</v>
      </c>
      <c r="AP46" s="104">
        <v>0.26541056872030033</v>
      </c>
    </row>
    <row r="47" spans="2:42" ht="14.25" customHeight="1" x14ac:dyDescent="0.4">
      <c r="B47" s="74" t="s">
        <v>117</v>
      </c>
      <c r="C47" s="83" t="s">
        <v>164</v>
      </c>
      <c r="D47" s="102">
        <v>0.18352725396916375</v>
      </c>
      <c r="E47" s="102">
        <v>4.3086816720257236E-2</v>
      </c>
      <c r="F47" s="102">
        <v>5.4596778509123992E-2</v>
      </c>
      <c r="G47" s="102">
        <v>-0.10081003396916645</v>
      </c>
      <c r="H47" s="102">
        <v>0.10047095761381476</v>
      </c>
      <c r="I47" s="102">
        <v>0.11267139349463404</v>
      </c>
      <c r="J47" s="102">
        <v>5.4677030286786388E-2</v>
      </c>
      <c r="K47" s="102">
        <v>6.1352887577558898E-2</v>
      </c>
      <c r="L47" s="102">
        <v>0.18400549954170486</v>
      </c>
      <c r="M47" s="102">
        <v>0.18495987574424022</v>
      </c>
      <c r="N47" s="102">
        <v>-8.7380001401443488E-2</v>
      </c>
      <c r="O47" s="102">
        <v>-0.15033742580697618</v>
      </c>
      <c r="P47" s="102">
        <v>6.8335647344671985E-2</v>
      </c>
      <c r="Q47" s="102">
        <v>0.29093015947835649</v>
      </c>
      <c r="R47" s="102">
        <v>1.3963891351656323E-2</v>
      </c>
      <c r="S47" s="102">
        <v>-6.7187499999999997E-2</v>
      </c>
      <c r="T47" s="102">
        <v>-0.11983515887647761</v>
      </c>
      <c r="U47" s="102">
        <v>-0.4979114452798663</v>
      </c>
      <c r="V47" s="102">
        <v>9.5647281580842333E-2</v>
      </c>
      <c r="W47" s="105">
        <v>-8.3382190085336452E-3</v>
      </c>
      <c r="X47" s="105">
        <v>2.5287948729440235E-2</v>
      </c>
      <c r="Y47" s="102">
        <v>2.8322407775437763E-2</v>
      </c>
      <c r="Z47" s="102">
        <v>1.9889370608461653E-2</v>
      </c>
      <c r="AA47" s="102">
        <v>0.13409551030129807</v>
      </c>
      <c r="AB47" s="102">
        <v>7.7064851448652105E-2</v>
      </c>
      <c r="AC47" s="102">
        <v>0.17169164993071281</v>
      </c>
      <c r="AD47" s="102">
        <v>0.2536092308256746</v>
      </c>
      <c r="AE47" s="102">
        <v>0.36262505500564635</v>
      </c>
      <c r="AF47" s="102">
        <v>7.1778456652528938E-2</v>
      </c>
      <c r="AG47" s="102">
        <v>0.15536507617780679</v>
      </c>
      <c r="AH47" s="102">
        <v>0</v>
      </c>
      <c r="AI47" s="102">
        <v>1.6881894488764357E-2</v>
      </c>
      <c r="AJ47" s="102">
        <v>3.6221405142790146E-2</v>
      </c>
      <c r="AK47" s="102">
        <v>-7.6059006631479225E-3</v>
      </c>
      <c r="AL47" s="102">
        <v>9.5607256396231147E-2</v>
      </c>
      <c r="AM47" s="102">
        <v>9.8905527777427921E-2</v>
      </c>
      <c r="AN47" s="102">
        <v>0</v>
      </c>
      <c r="AO47" s="103">
        <v>0.33336956049210975</v>
      </c>
      <c r="AP47" s="104">
        <v>0.1217157970773298</v>
      </c>
    </row>
    <row r="48" spans="2:42" ht="14.25" customHeight="1" x14ac:dyDescent="0.4">
      <c r="B48" s="74" t="s">
        <v>118</v>
      </c>
      <c r="C48" s="75" t="s">
        <v>165</v>
      </c>
      <c r="D48" s="102">
        <v>0.10752564910872929</v>
      </c>
      <c r="E48" s="102">
        <v>6.0450160771704183E-2</v>
      </c>
      <c r="F48" s="102">
        <v>4.8045878596528778E-2</v>
      </c>
      <c r="G48" s="102">
        <v>0.15688528873791482</v>
      </c>
      <c r="H48" s="102">
        <v>5.6595419232781871E-2</v>
      </c>
      <c r="I48" s="102">
        <v>0.21121748006731592</v>
      </c>
      <c r="J48" s="102">
        <v>7.8531224872688293E-2</v>
      </c>
      <c r="K48" s="102">
        <v>9.1649672408556426E-2</v>
      </c>
      <c r="L48" s="102">
        <v>5.392606171707913E-2</v>
      </c>
      <c r="M48" s="102">
        <v>4.4395547501941496E-2</v>
      </c>
      <c r="N48" s="102">
        <v>1.7973512718099643E-2</v>
      </c>
      <c r="O48" s="102">
        <v>0.16523701113911701</v>
      </c>
      <c r="P48" s="102">
        <v>0.11305970149253732</v>
      </c>
      <c r="Q48" s="102">
        <v>8.0760468222169854E-2</v>
      </c>
      <c r="R48" s="102">
        <v>0.17173772870153944</v>
      </c>
      <c r="S48" s="102">
        <v>1.953125E-2</v>
      </c>
      <c r="T48" s="102">
        <v>0.16220221957126849</v>
      </c>
      <c r="U48" s="102">
        <v>0.35505430242272346</v>
      </c>
      <c r="V48" s="102">
        <v>6.678425696943982E-2</v>
      </c>
      <c r="W48" s="105">
        <v>0.10963455149501661</v>
      </c>
      <c r="X48" s="105">
        <v>7.5650965804687845E-2</v>
      </c>
      <c r="Y48" s="102">
        <v>3.88104489860489E-2</v>
      </c>
      <c r="Z48" s="102">
        <v>7.0001494991777546E-2</v>
      </c>
      <c r="AA48" s="102">
        <v>0.21672025723472668</v>
      </c>
      <c r="AB48" s="102">
        <v>6.2049984026736782E-2</v>
      </c>
      <c r="AC48" s="102">
        <v>8.7959416798350815E-2</v>
      </c>
      <c r="AD48" s="102">
        <v>7.5484288151450113E-2</v>
      </c>
      <c r="AE48" s="102">
        <v>0.32067894198296015</v>
      </c>
      <c r="AF48" s="102">
        <v>8.6948189282854249E-2</v>
      </c>
      <c r="AG48" s="102">
        <v>0.11307196104515449</v>
      </c>
      <c r="AH48" s="102">
        <v>0.3314899047743709</v>
      </c>
      <c r="AI48" s="102">
        <v>0.18534515090144041</v>
      </c>
      <c r="AJ48" s="102">
        <v>6.0910165022653409E-2</v>
      </c>
      <c r="AK48" s="102">
        <v>6.1063743402354854E-2</v>
      </c>
      <c r="AL48" s="102">
        <v>0.12596801987242495</v>
      </c>
      <c r="AM48" s="102">
        <v>9.3599595532869256E-2</v>
      </c>
      <c r="AN48" s="102">
        <v>0</v>
      </c>
      <c r="AO48" s="103">
        <v>4.9037082119723512E-2</v>
      </c>
      <c r="AP48" s="104">
        <v>0.11490707385749084</v>
      </c>
    </row>
    <row r="49" spans="2:42" ht="14.25" customHeight="1" x14ac:dyDescent="0.4">
      <c r="B49" s="74" t="s">
        <v>119</v>
      </c>
      <c r="C49" s="83" t="s">
        <v>166</v>
      </c>
      <c r="D49" s="102">
        <v>3.9834928641027112E-2</v>
      </c>
      <c r="E49" s="102">
        <v>5.0803858520900323E-2</v>
      </c>
      <c r="F49" s="102">
        <v>2.1253634433920195E-2</v>
      </c>
      <c r="G49" s="102">
        <v>5.2207995819179516E-2</v>
      </c>
      <c r="H49" s="102">
        <v>2.9143018154007164E-2</v>
      </c>
      <c r="I49" s="102">
        <v>2.4195105801859466E-2</v>
      </c>
      <c r="J49" s="102">
        <v>2.9214687751273116E-2</v>
      </c>
      <c r="K49" s="102">
        <v>3.7846574391460927E-2</v>
      </c>
      <c r="L49" s="102">
        <v>4.2239535594256035E-2</v>
      </c>
      <c r="M49" s="102">
        <v>3.0740357235309344E-2</v>
      </c>
      <c r="N49" s="102">
        <v>8.2685165720692306E-3</v>
      </c>
      <c r="O49" s="102">
        <v>3.2461988779575575E-2</v>
      </c>
      <c r="P49" s="102">
        <v>7.0982297813259286E-3</v>
      </c>
      <c r="Q49" s="102">
        <v>8.7483025262897994E-3</v>
      </c>
      <c r="R49" s="102">
        <v>1.2089949222213266E-2</v>
      </c>
      <c r="S49" s="102">
        <v>1.0937499999999999E-2</v>
      </c>
      <c r="T49" s="102">
        <v>3.2895925966091892E-3</v>
      </c>
      <c r="U49" s="102">
        <v>2.5062656641604009E-2</v>
      </c>
      <c r="V49" s="102">
        <v>-1.235408969850991E-2</v>
      </c>
      <c r="W49" s="102">
        <v>2.4688945345580093E-2</v>
      </c>
      <c r="X49" s="102">
        <v>3.5663066373862767E-2</v>
      </c>
      <c r="Y49" s="102">
        <v>3.6467139283560247E-2</v>
      </c>
      <c r="Z49" s="102">
        <v>8.3480340858125279E-2</v>
      </c>
      <c r="AA49" s="102">
        <v>4.4563534595688938E-2</v>
      </c>
      <c r="AB49" s="102">
        <v>1.5825817708205344E-2</v>
      </c>
      <c r="AC49" s="102">
        <v>4.1984335007278481E-2</v>
      </c>
      <c r="AD49" s="102">
        <v>2.2304312732742648E-2</v>
      </c>
      <c r="AE49" s="102">
        <v>5.2356097276491514E-2</v>
      </c>
      <c r="AF49" s="102">
        <v>5.1128546886086694E-2</v>
      </c>
      <c r="AG49" s="102">
        <v>3.1921889510805448E-2</v>
      </c>
      <c r="AH49" s="102">
        <v>2.3097396293508734E-3</v>
      </c>
      <c r="AI49" s="102">
        <v>1.3211286213079173E-2</v>
      </c>
      <c r="AJ49" s="102">
        <v>1.4522534656561071E-2</v>
      </c>
      <c r="AK49" s="102">
        <v>3.4023548518067395E-2</v>
      </c>
      <c r="AL49" s="102">
        <v>5.0123174488280943E-2</v>
      </c>
      <c r="AM49" s="102">
        <v>4.4547160543583673E-2</v>
      </c>
      <c r="AN49" s="102">
        <v>0</v>
      </c>
      <c r="AO49" s="103">
        <v>1.7497717688997088E-2</v>
      </c>
      <c r="AP49" s="104">
        <v>2.6169033346414426E-2</v>
      </c>
    </row>
    <row r="50" spans="2:42" ht="14.25" customHeight="1" x14ac:dyDescent="0.4">
      <c r="B50" s="74" t="s">
        <v>120</v>
      </c>
      <c r="C50" s="83" t="s">
        <v>167</v>
      </c>
      <c r="D50" s="102">
        <v>-1.7710781223132917E-2</v>
      </c>
      <c r="E50" s="102">
        <v>0</v>
      </c>
      <c r="F50" s="102">
        <v>-1.2709370150371915E-3</v>
      </c>
      <c r="G50" s="102">
        <v>0</v>
      </c>
      <c r="H50" s="102">
        <v>0</v>
      </c>
      <c r="I50" s="102">
        <v>0</v>
      </c>
      <c r="J50" s="102">
        <v>-2.6802465826856071E-4</v>
      </c>
      <c r="K50" s="102">
        <v>0</v>
      </c>
      <c r="L50" s="102">
        <v>0</v>
      </c>
      <c r="M50" s="102">
        <v>0</v>
      </c>
      <c r="N50" s="102">
        <v>0</v>
      </c>
      <c r="O50" s="102">
        <v>0</v>
      </c>
      <c r="P50" s="102">
        <v>0</v>
      </c>
      <c r="Q50" s="102">
        <v>-5.6114833395059652E-6</v>
      </c>
      <c r="R50" s="102">
        <v>0</v>
      </c>
      <c r="S50" s="102">
        <v>0</v>
      </c>
      <c r="T50" s="102">
        <v>0</v>
      </c>
      <c r="U50" s="102">
        <v>0</v>
      </c>
      <c r="V50" s="102">
        <v>-2.1870484086762396E-6</v>
      </c>
      <c r="W50" s="102">
        <v>0</v>
      </c>
      <c r="X50" s="102">
        <v>0</v>
      </c>
      <c r="Y50" s="102">
        <v>-5.5616527748939574E-3</v>
      </c>
      <c r="Z50" s="102">
        <v>-6.9367618478098376E-4</v>
      </c>
      <c r="AA50" s="102">
        <v>-5.0351315946171253E-2</v>
      </c>
      <c r="AB50" s="102">
        <v>0</v>
      </c>
      <c r="AC50" s="102">
        <v>-5.0295301271652683E-4</v>
      </c>
      <c r="AD50" s="102">
        <v>-1.7711371599434998E-2</v>
      </c>
      <c r="AE50" s="102">
        <v>-3.3401018996166834E-4</v>
      </c>
      <c r="AF50" s="102">
        <v>-2.8975124741334271E-3</v>
      </c>
      <c r="AG50" s="102">
        <v>-1.2549885796039255E-5</v>
      </c>
      <c r="AH50" s="102">
        <v>0</v>
      </c>
      <c r="AI50" s="102">
        <v>-8.6139521828867873E-4</v>
      </c>
      <c r="AJ50" s="102">
        <v>-1.0719407373557291E-2</v>
      </c>
      <c r="AK50" s="102">
        <v>-2.479361212613344E-2</v>
      </c>
      <c r="AL50" s="102">
        <v>-4.7295713363300994E-5</v>
      </c>
      <c r="AM50" s="102">
        <v>-7.1969240346675833E-6</v>
      </c>
      <c r="AN50" s="102">
        <v>0</v>
      </c>
      <c r="AO50" s="103">
        <v>-5.0645567969395296E-3</v>
      </c>
      <c r="AP50" s="104">
        <v>-2.3224075393271739E-3</v>
      </c>
    </row>
    <row r="51" spans="2:42" ht="14.25" customHeight="1" x14ac:dyDescent="0.4">
      <c r="B51" s="74" t="s">
        <v>121</v>
      </c>
      <c r="C51" s="83" t="s">
        <v>122</v>
      </c>
      <c r="D51" s="102">
        <v>0.5317246518026022</v>
      </c>
      <c r="E51" s="102">
        <v>0.4379421221864952</v>
      </c>
      <c r="F51" s="102">
        <v>0.32370988744403417</v>
      </c>
      <c r="G51" s="102">
        <v>0.40287431408413898</v>
      </c>
      <c r="H51" s="102">
        <v>0.46407438715131022</v>
      </c>
      <c r="I51" s="102">
        <v>0.46431428807901343</v>
      </c>
      <c r="J51" s="102">
        <v>0.20262664165103189</v>
      </c>
      <c r="K51" s="102">
        <v>0.4777411376751855</v>
      </c>
      <c r="L51" s="102">
        <v>0.48182095936449743</v>
      </c>
      <c r="M51" s="102">
        <v>0.45450427129174215</v>
      </c>
      <c r="N51" s="102">
        <v>0.18271319459042815</v>
      </c>
      <c r="O51" s="102">
        <v>0.48877957557525004</v>
      </c>
      <c r="P51" s="102">
        <v>0.42977264838597712</v>
      </c>
      <c r="Q51" s="102">
        <v>0.51805494764486049</v>
      </c>
      <c r="R51" s="102">
        <v>0.42639235915209156</v>
      </c>
      <c r="S51" s="102">
        <v>0.34765625</v>
      </c>
      <c r="T51" s="102">
        <v>0.32324765932834471</v>
      </c>
      <c r="U51" s="102">
        <v>0.42522974101921468</v>
      </c>
      <c r="V51" s="102">
        <v>0.21297039994007488</v>
      </c>
      <c r="W51" s="102">
        <v>0.39997394306559836</v>
      </c>
      <c r="X51" s="102">
        <v>0.4326513691569937</v>
      </c>
      <c r="Y51" s="102">
        <v>0.46942079712079415</v>
      </c>
      <c r="Z51" s="102">
        <v>0.37021378382418896</v>
      </c>
      <c r="AA51" s="102">
        <v>0.50275098249374772</v>
      </c>
      <c r="AB51" s="102">
        <v>0.64885852603641903</v>
      </c>
      <c r="AC51" s="102">
        <v>0.70595646063780593</v>
      </c>
      <c r="AD51" s="102">
        <v>0.67185808889622656</v>
      </c>
      <c r="AE51" s="102">
        <v>0.81926470042467014</v>
      </c>
      <c r="AF51" s="102">
        <v>0.52655558775013855</v>
      </c>
      <c r="AG51" s="102">
        <v>0.51825255390175951</v>
      </c>
      <c r="AH51" s="102">
        <v>0.72048332733400966</v>
      </c>
      <c r="AI51" s="102">
        <v>0.73670342114241327</v>
      </c>
      <c r="AJ51" s="102">
        <v>0.60635828766073097</v>
      </c>
      <c r="AK51" s="102">
        <v>0.61986737041548245</v>
      </c>
      <c r="AL51" s="102">
        <v>0.65348589970841164</v>
      </c>
      <c r="AM51" s="102">
        <v>0.56233885637278624</v>
      </c>
      <c r="AN51" s="102">
        <v>0</v>
      </c>
      <c r="AO51" s="103">
        <v>0.41175064122071037</v>
      </c>
      <c r="AP51" s="104">
        <v>0.54138032820920434</v>
      </c>
    </row>
    <row r="52" spans="2:42" ht="14.25" customHeight="1" x14ac:dyDescent="0.4">
      <c r="B52" s="85" t="s">
        <v>123</v>
      </c>
      <c r="C52" s="86" t="s">
        <v>114</v>
      </c>
      <c r="D52" s="107">
        <v>1</v>
      </c>
      <c r="E52" s="107">
        <v>1</v>
      </c>
      <c r="F52" s="107">
        <v>1</v>
      </c>
      <c r="G52" s="107">
        <v>1</v>
      </c>
      <c r="H52" s="107">
        <v>1</v>
      </c>
      <c r="I52" s="107">
        <v>1</v>
      </c>
      <c r="J52" s="107">
        <v>1</v>
      </c>
      <c r="K52" s="107">
        <v>1</v>
      </c>
      <c r="L52" s="107">
        <v>1</v>
      </c>
      <c r="M52" s="107">
        <v>1</v>
      </c>
      <c r="N52" s="107">
        <v>1</v>
      </c>
      <c r="O52" s="107">
        <v>1</v>
      </c>
      <c r="P52" s="107">
        <v>1</v>
      </c>
      <c r="Q52" s="107">
        <v>1</v>
      </c>
      <c r="R52" s="107">
        <v>1</v>
      </c>
      <c r="S52" s="107">
        <v>1</v>
      </c>
      <c r="T52" s="107">
        <v>1</v>
      </c>
      <c r="U52" s="107">
        <v>1</v>
      </c>
      <c r="V52" s="107">
        <v>1</v>
      </c>
      <c r="W52" s="107">
        <v>1</v>
      </c>
      <c r="X52" s="107">
        <v>1</v>
      </c>
      <c r="Y52" s="107">
        <v>1</v>
      </c>
      <c r="Z52" s="107">
        <v>1</v>
      </c>
      <c r="AA52" s="107">
        <v>1</v>
      </c>
      <c r="AB52" s="107">
        <v>1</v>
      </c>
      <c r="AC52" s="107">
        <v>1</v>
      </c>
      <c r="AD52" s="107">
        <v>1</v>
      </c>
      <c r="AE52" s="107">
        <v>1</v>
      </c>
      <c r="AF52" s="107">
        <v>1</v>
      </c>
      <c r="AG52" s="107">
        <v>1</v>
      </c>
      <c r="AH52" s="107">
        <v>1</v>
      </c>
      <c r="AI52" s="107">
        <v>1</v>
      </c>
      <c r="AJ52" s="107">
        <v>1</v>
      </c>
      <c r="AK52" s="107">
        <v>1</v>
      </c>
      <c r="AL52" s="107">
        <v>1</v>
      </c>
      <c r="AM52" s="107">
        <v>1</v>
      </c>
      <c r="AN52" s="107">
        <v>1</v>
      </c>
      <c r="AO52" s="108">
        <v>1</v>
      </c>
      <c r="AP52" s="114">
        <v>1</v>
      </c>
    </row>
    <row r="53" spans="2:42" ht="14.25" customHeight="1" x14ac:dyDescent="0.4"/>
  </sheetData>
  <phoneticPr fontId="7"/>
  <pageMargins left="0.7" right="0.7" top="0.75" bottom="0.75"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dimension ref="B1:AQ44"/>
  <sheetViews>
    <sheetView zoomScale="80" zoomScaleNormal="80" workbookViewId="0">
      <pane xSplit="3" ySplit="5" topLeftCell="M6" activePane="bottomRight" state="frozen"/>
      <selection activeCell="N13" sqref="N13"/>
      <selection pane="topRight" activeCell="N13" sqref="N13"/>
      <selection pane="bottomLeft" activeCell="N13" sqref="N13"/>
      <selection pane="bottomRight" activeCell="N13" sqref="N13"/>
    </sheetView>
  </sheetViews>
  <sheetFormatPr defaultColWidth="9" defaultRowHeight="15.75" x14ac:dyDescent="0.4"/>
  <cols>
    <col min="1" max="1" width="3.5" style="64" customWidth="1"/>
    <col min="2" max="2" width="3.5" style="64" bestFit="1" customWidth="1"/>
    <col min="3" max="3" width="18.625" style="64" customWidth="1"/>
    <col min="4" max="56" width="9" style="64" customWidth="1"/>
    <col min="57" max="16384" width="9" style="64"/>
  </cols>
  <sheetData>
    <row r="1" spans="2:43" ht="13.5" customHeight="1" x14ac:dyDescent="0.4"/>
    <row r="2" spans="2:43" ht="13.5" customHeight="1" x14ac:dyDescent="0.4">
      <c r="B2" s="64" t="s">
        <v>170</v>
      </c>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row>
    <row r="3" spans="2:43" ht="13.5" customHeight="1" x14ac:dyDescent="0.4">
      <c r="C3" s="66"/>
      <c r="D3" s="67"/>
      <c r="E3" s="67"/>
      <c r="F3" s="67"/>
      <c r="G3" s="67"/>
      <c r="H3" s="67"/>
      <c r="I3" s="67"/>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row>
    <row r="4" spans="2:43" x14ac:dyDescent="0.4">
      <c r="B4" s="68"/>
      <c r="C4" s="69"/>
      <c r="D4" s="70" t="s">
        <v>27</v>
      </c>
      <c r="E4" s="70" t="s">
        <v>28</v>
      </c>
      <c r="F4" s="70" t="s">
        <v>30</v>
      </c>
      <c r="G4" s="70" t="s">
        <v>31</v>
      </c>
      <c r="H4" s="70" t="s">
        <v>33</v>
      </c>
      <c r="I4" s="70" t="s">
        <v>35</v>
      </c>
      <c r="J4" s="70" t="s">
        <v>37</v>
      </c>
      <c r="K4" s="70" t="s">
        <v>39</v>
      </c>
      <c r="L4" s="70" t="s">
        <v>41</v>
      </c>
      <c r="M4" s="70" t="s">
        <v>43</v>
      </c>
      <c r="N4" s="70" t="s">
        <v>45</v>
      </c>
      <c r="O4" s="70" t="s">
        <v>47</v>
      </c>
      <c r="P4" s="70" t="s">
        <v>48</v>
      </c>
      <c r="Q4" s="70" t="s">
        <v>50</v>
      </c>
      <c r="R4" s="70" t="s">
        <v>52</v>
      </c>
      <c r="S4" s="70" t="s">
        <v>54</v>
      </c>
      <c r="T4" s="70" t="s">
        <v>56</v>
      </c>
      <c r="U4" s="70" t="s">
        <v>57</v>
      </c>
      <c r="V4" s="70" t="s">
        <v>58</v>
      </c>
      <c r="W4" s="70" t="s">
        <v>137</v>
      </c>
      <c r="X4" s="70" t="s">
        <v>59</v>
      </c>
      <c r="Y4" s="70" t="s">
        <v>61</v>
      </c>
      <c r="Z4" s="70" t="s">
        <v>62</v>
      </c>
      <c r="AA4" s="70" t="s">
        <v>64</v>
      </c>
      <c r="AB4" s="70" t="s">
        <v>66</v>
      </c>
      <c r="AC4" s="70" t="s">
        <v>68</v>
      </c>
      <c r="AD4" s="70" t="s">
        <v>69</v>
      </c>
      <c r="AE4" s="70" t="s">
        <v>70</v>
      </c>
      <c r="AF4" s="70" t="s">
        <v>71</v>
      </c>
      <c r="AG4" s="70" t="s">
        <v>72</v>
      </c>
      <c r="AH4" s="70" t="s">
        <v>73</v>
      </c>
      <c r="AI4" s="70" t="s">
        <v>74</v>
      </c>
      <c r="AJ4" s="70" t="s">
        <v>75</v>
      </c>
      <c r="AK4" s="71" t="s">
        <v>77</v>
      </c>
      <c r="AL4" s="71" t="s">
        <v>78</v>
      </c>
      <c r="AM4" s="71" t="s">
        <v>80</v>
      </c>
      <c r="AN4" s="71" t="s">
        <v>82</v>
      </c>
      <c r="AO4" s="72" t="s">
        <v>83</v>
      </c>
    </row>
    <row r="5" spans="2:43" ht="39.950000000000003" customHeight="1" x14ac:dyDescent="0.4">
      <c r="B5" s="74"/>
      <c r="C5" s="75"/>
      <c r="D5" s="76" t="s">
        <v>138</v>
      </c>
      <c r="E5" s="76" t="s">
        <v>29</v>
      </c>
      <c r="F5" s="76" t="s">
        <v>139</v>
      </c>
      <c r="G5" s="76" t="s">
        <v>140</v>
      </c>
      <c r="H5" s="76" t="s">
        <v>34</v>
      </c>
      <c r="I5" s="76" t="s">
        <v>141</v>
      </c>
      <c r="J5" s="76" t="s">
        <v>142</v>
      </c>
      <c r="K5" s="76" t="s">
        <v>143</v>
      </c>
      <c r="L5" s="76" t="s">
        <v>144</v>
      </c>
      <c r="M5" s="76" t="s">
        <v>145</v>
      </c>
      <c r="N5" s="76" t="s">
        <v>146</v>
      </c>
      <c r="O5" s="76" t="s">
        <v>147</v>
      </c>
      <c r="P5" s="76" t="s">
        <v>49</v>
      </c>
      <c r="Q5" s="76" t="s">
        <v>51</v>
      </c>
      <c r="R5" s="76" t="s">
        <v>53</v>
      </c>
      <c r="S5" s="76" t="s">
        <v>55</v>
      </c>
      <c r="T5" s="76" t="s">
        <v>148</v>
      </c>
      <c r="U5" s="76" t="s">
        <v>149</v>
      </c>
      <c r="V5" s="76" t="s">
        <v>150</v>
      </c>
      <c r="W5" s="76" t="s">
        <v>151</v>
      </c>
      <c r="X5" s="76" t="s">
        <v>60</v>
      </c>
      <c r="Y5" s="76" t="s">
        <v>32</v>
      </c>
      <c r="Z5" s="76" t="s">
        <v>63</v>
      </c>
      <c r="AA5" s="76" t="s">
        <v>65</v>
      </c>
      <c r="AB5" s="76" t="s">
        <v>67</v>
      </c>
      <c r="AC5" s="76" t="s">
        <v>36</v>
      </c>
      <c r="AD5" s="76" t="s">
        <v>38</v>
      </c>
      <c r="AE5" s="76" t="s">
        <v>40</v>
      </c>
      <c r="AF5" s="76" t="s">
        <v>42</v>
      </c>
      <c r="AG5" s="76" t="s">
        <v>44</v>
      </c>
      <c r="AH5" s="76" t="s">
        <v>46</v>
      </c>
      <c r="AI5" s="76" t="s">
        <v>152</v>
      </c>
      <c r="AJ5" s="76" t="s">
        <v>76</v>
      </c>
      <c r="AK5" s="75" t="s">
        <v>153</v>
      </c>
      <c r="AL5" s="75" t="s">
        <v>79</v>
      </c>
      <c r="AM5" s="75" t="s">
        <v>81</v>
      </c>
      <c r="AN5" s="75" t="s">
        <v>154</v>
      </c>
      <c r="AO5" s="77" t="s">
        <v>155</v>
      </c>
      <c r="AP5" s="66"/>
      <c r="AQ5" s="66"/>
    </row>
    <row r="6" spans="2:43" ht="14.25" customHeight="1" x14ac:dyDescent="0.4">
      <c r="B6" s="79" t="s">
        <v>27</v>
      </c>
      <c r="C6" s="75" t="s">
        <v>138</v>
      </c>
      <c r="D6" s="102">
        <v>1.0119870477110702</v>
      </c>
      <c r="E6" s="102">
        <v>7.5125914073503791E-6</v>
      </c>
      <c r="F6" s="102">
        <v>1.7072340127999262E-2</v>
      </c>
      <c r="G6" s="102">
        <v>2.2816645037030268E-4</v>
      </c>
      <c r="H6" s="102">
        <v>1.5021793204649742E-3</v>
      </c>
      <c r="I6" s="102">
        <v>4.457183282349948E-4</v>
      </c>
      <c r="J6" s="102">
        <v>8.3239755485272883E-6</v>
      </c>
      <c r="K6" s="102">
        <v>3.3072577139080293E-4</v>
      </c>
      <c r="L6" s="102">
        <v>1.6639372102590586E-5</v>
      </c>
      <c r="M6" s="102">
        <v>4.2508423608342618E-6</v>
      </c>
      <c r="N6" s="102">
        <v>5.3119783473542889E-6</v>
      </c>
      <c r="O6" s="102">
        <v>3.8872990391400658E-6</v>
      </c>
      <c r="P6" s="102">
        <v>3.9153335304168561E-6</v>
      </c>
      <c r="Q6" s="102">
        <v>3.1950812596397005E-6</v>
      </c>
      <c r="R6" s="102">
        <v>7.4182954060674054E-6</v>
      </c>
      <c r="S6" s="102">
        <v>5.0318404017417791E-6</v>
      </c>
      <c r="T6" s="102">
        <v>6.0873491814178512E-6</v>
      </c>
      <c r="U6" s="102">
        <v>6.0730526716527044E-6</v>
      </c>
      <c r="V6" s="102">
        <v>3.3953884219143089E-6</v>
      </c>
      <c r="W6" s="102">
        <v>4.1816770234961753E-6</v>
      </c>
      <c r="X6" s="102">
        <v>6.520390569101581E-4</v>
      </c>
      <c r="Y6" s="102">
        <v>1.6604735393444681E-4</v>
      </c>
      <c r="Z6" s="102">
        <v>1.0727613826285708E-5</v>
      </c>
      <c r="AA6" s="102">
        <v>1.4352157940205786E-5</v>
      </c>
      <c r="AB6" s="102">
        <v>6.2392475020997306E-6</v>
      </c>
      <c r="AC6" s="102">
        <v>2.2438883160523155E-5</v>
      </c>
      <c r="AD6" s="102">
        <v>9.3701593178600504E-6</v>
      </c>
      <c r="AE6" s="102">
        <v>5.3027765883347411E-6</v>
      </c>
      <c r="AF6" s="102">
        <v>9.3992993970631253E-6</v>
      </c>
      <c r="AG6" s="102">
        <v>5.4598208801355629E-5</v>
      </c>
      <c r="AH6" s="102">
        <v>1.5677347921625381E-5</v>
      </c>
      <c r="AI6" s="102">
        <v>2.8543694626207144E-4</v>
      </c>
      <c r="AJ6" s="102">
        <v>4.0713524636200413E-4</v>
      </c>
      <c r="AK6" s="102">
        <v>2.9990083602153507E-4</v>
      </c>
      <c r="AL6" s="102">
        <v>1.2690752005484776E-5</v>
      </c>
      <c r="AM6" s="102">
        <v>3.5080204277667406E-3</v>
      </c>
      <c r="AN6" s="102">
        <v>6.7776921094120677E-5</v>
      </c>
      <c r="AO6" s="103">
        <v>2.6289811455572483E-5</v>
      </c>
    </row>
    <row r="7" spans="2:43" ht="14.25" customHeight="1" x14ac:dyDescent="0.4">
      <c r="B7" s="79" t="s">
        <v>28</v>
      </c>
      <c r="C7" s="75" t="s">
        <v>29</v>
      </c>
      <c r="D7" s="102">
        <v>1.9191987211045763E-5</v>
      </c>
      <c r="E7" s="102">
        <v>1.0000498552387063</v>
      </c>
      <c r="F7" s="102">
        <v>4.5092327258010927E-5</v>
      </c>
      <c r="G7" s="102">
        <v>4.5405472732836522E-5</v>
      </c>
      <c r="H7" s="102">
        <v>2.455727857471613E-5</v>
      </c>
      <c r="I7" s="102">
        <v>5.9809290851509377E-5</v>
      </c>
      <c r="J7" s="102">
        <v>3.4241551488536129E-3</v>
      </c>
      <c r="K7" s="102">
        <v>4.2691410648772326E-5</v>
      </c>
      <c r="L7" s="102">
        <v>1.4490355487649014E-3</v>
      </c>
      <c r="M7" s="102">
        <v>8.265752513951742E-5</v>
      </c>
      <c r="N7" s="102">
        <v>6.140387138551322E-5</v>
      </c>
      <c r="O7" s="102">
        <v>4.3733977401719316E-5</v>
      </c>
      <c r="P7" s="102">
        <v>2.2824261598255028E-5</v>
      </c>
      <c r="Q7" s="102">
        <v>1.3681692319837243E-5</v>
      </c>
      <c r="R7" s="102">
        <v>1.1455795255699668E-5</v>
      </c>
      <c r="S7" s="102">
        <v>5.5790882872409301E-5</v>
      </c>
      <c r="T7" s="102">
        <v>2.0387835662942365E-5</v>
      </c>
      <c r="U7" s="102">
        <v>1.0698756241455725E-5</v>
      </c>
      <c r="V7" s="102">
        <v>1.8609972503789328E-5</v>
      </c>
      <c r="W7" s="102">
        <v>2.8995087181903264E-5</v>
      </c>
      <c r="X7" s="102">
        <v>5.0374716956434836E-5</v>
      </c>
      <c r="Y7" s="102">
        <v>1.5280527308848948E-4</v>
      </c>
      <c r="Z7" s="102">
        <v>3.1342939323056882E-3</v>
      </c>
      <c r="AA7" s="102">
        <v>7.5733398476350171E-5</v>
      </c>
      <c r="AB7" s="102">
        <v>1.1234104082393816E-4</v>
      </c>
      <c r="AC7" s="102">
        <v>3.0430680003247265E-5</v>
      </c>
      <c r="AD7" s="102">
        <v>1.2279134028317589E-5</v>
      </c>
      <c r="AE7" s="102">
        <v>1.0981701015302848E-5</v>
      </c>
      <c r="AF7" s="102">
        <v>3.1498797545402559E-5</v>
      </c>
      <c r="AG7" s="102">
        <v>1.5052538926045045E-5</v>
      </c>
      <c r="AH7" s="102">
        <v>2.3133999572775933E-5</v>
      </c>
      <c r="AI7" s="102">
        <v>3.5180088586597095E-5</v>
      </c>
      <c r="AJ7" s="102">
        <v>2.6076929882546637E-5</v>
      </c>
      <c r="AK7" s="102">
        <v>1.2624938084217444E-5</v>
      </c>
      <c r="AL7" s="102">
        <v>1.1931690977689845E-5</v>
      </c>
      <c r="AM7" s="102">
        <v>5.5318223485899825E-5</v>
      </c>
      <c r="AN7" s="102">
        <v>1.3210047452693356E-5</v>
      </c>
      <c r="AO7" s="103">
        <v>2.5293408203098446E-5</v>
      </c>
    </row>
    <row r="8" spans="2:43" ht="14.25" customHeight="1" x14ac:dyDescent="0.4">
      <c r="B8" s="79" t="s">
        <v>30</v>
      </c>
      <c r="C8" s="75" t="s">
        <v>139</v>
      </c>
      <c r="D8" s="102">
        <v>1.7980392233650489E-2</v>
      </c>
      <c r="E8" s="102">
        <v>3.1503271278581433E-5</v>
      </c>
      <c r="F8" s="102">
        <v>1.0533086925626367</v>
      </c>
      <c r="G8" s="102">
        <v>3.0825255361876202E-4</v>
      </c>
      <c r="H8" s="102">
        <v>6.8931421609007358E-5</v>
      </c>
      <c r="I8" s="102">
        <v>1.6746453850207477E-3</v>
      </c>
      <c r="J8" s="102">
        <v>3.0587493705996987E-5</v>
      </c>
      <c r="K8" s="102">
        <v>4.0072247716542339E-5</v>
      </c>
      <c r="L8" s="102">
        <v>3.7594364395884804E-5</v>
      </c>
      <c r="M8" s="102">
        <v>1.1520838776116732E-5</v>
      </c>
      <c r="N8" s="102">
        <v>1.3765545739370969E-5</v>
      </c>
      <c r="O8" s="102">
        <v>1.249131385713158E-5</v>
      </c>
      <c r="P8" s="102">
        <v>1.6705175771054975E-5</v>
      </c>
      <c r="Q8" s="102">
        <v>1.2036925385750685E-5</v>
      </c>
      <c r="R8" s="102">
        <v>2.2296695393323268E-5</v>
      </c>
      <c r="S8" s="102">
        <v>1.3918582168207731E-5</v>
      </c>
      <c r="T8" s="102">
        <v>1.6844230478786203E-5</v>
      </c>
      <c r="U8" s="102">
        <v>1.6052691572111018E-5</v>
      </c>
      <c r="V8" s="102">
        <v>8.3103709919024412E-6</v>
      </c>
      <c r="W8" s="102">
        <v>1.6120825743829841E-5</v>
      </c>
      <c r="X8" s="102">
        <v>3.165247032601702E-4</v>
      </c>
      <c r="Y8" s="102">
        <v>3.4082952515453715E-5</v>
      </c>
      <c r="Z8" s="102">
        <v>2.9052646398894692E-5</v>
      </c>
      <c r="AA8" s="102">
        <v>3.8779669879151643E-5</v>
      </c>
      <c r="AB8" s="102">
        <v>2.5674525427291582E-5</v>
      </c>
      <c r="AC8" s="102">
        <v>7.0930653287880756E-5</v>
      </c>
      <c r="AD8" s="102">
        <v>3.2812448746469797E-5</v>
      </c>
      <c r="AE8" s="102">
        <v>2.4044647611624533E-5</v>
      </c>
      <c r="AF8" s="102">
        <v>3.8758521564163187E-5</v>
      </c>
      <c r="AG8" s="102">
        <v>3.6265100258609531E-4</v>
      </c>
      <c r="AH8" s="102">
        <v>9.7016749764540947E-5</v>
      </c>
      <c r="AI8" s="102">
        <v>1.1183820644177539E-3</v>
      </c>
      <c r="AJ8" s="102">
        <v>1.7848009927569622E-3</v>
      </c>
      <c r="AK8" s="102">
        <v>3.4582316444344111E-4</v>
      </c>
      <c r="AL8" s="102">
        <v>5.8239098334213232E-5</v>
      </c>
      <c r="AM8" s="102">
        <v>2.7502735439628525E-2</v>
      </c>
      <c r="AN8" s="102">
        <v>3.7020928374237777E-5</v>
      </c>
      <c r="AO8" s="103">
        <v>7.2627445441432415E-4</v>
      </c>
    </row>
    <row r="9" spans="2:43" ht="14.25" customHeight="1" x14ac:dyDescent="0.4">
      <c r="B9" s="79" t="s">
        <v>31</v>
      </c>
      <c r="C9" s="75" t="s">
        <v>140</v>
      </c>
      <c r="D9" s="102">
        <v>3.5804066041766718E-4</v>
      </c>
      <c r="E9" s="102">
        <v>3.6986041805664249E-4</v>
      </c>
      <c r="F9" s="102">
        <v>1.6694809622481212E-4</v>
      </c>
      <c r="G9" s="102">
        <v>1.0129066919120562</v>
      </c>
      <c r="H9" s="102">
        <v>4.1600779094043205E-4</v>
      </c>
      <c r="I9" s="102">
        <v>9.4723362811367884E-5</v>
      </c>
      <c r="J9" s="102">
        <v>7.2989275943276735E-5</v>
      </c>
      <c r="K9" s="102">
        <v>4.430289056864245E-4</v>
      </c>
      <c r="L9" s="102">
        <v>1.3408636505768561E-4</v>
      </c>
      <c r="M9" s="102">
        <v>5.7354889919804338E-5</v>
      </c>
      <c r="N9" s="102">
        <v>1.4175093690656408E-4</v>
      </c>
      <c r="O9" s="102">
        <v>9.1348147948113281E-5</v>
      </c>
      <c r="P9" s="102">
        <v>8.4181180738992375E-5</v>
      </c>
      <c r="Q9" s="102">
        <v>5.2300384722907128E-5</v>
      </c>
      <c r="R9" s="102">
        <v>1.6946594148582714E-4</v>
      </c>
      <c r="S9" s="102">
        <v>1.6753667544417716E-4</v>
      </c>
      <c r="T9" s="102">
        <v>2.4827091508297091E-4</v>
      </c>
      <c r="U9" s="102">
        <v>2.0698718976220259E-5</v>
      </c>
      <c r="V9" s="102">
        <v>1.4923473702795436E-4</v>
      </c>
      <c r="W9" s="102">
        <v>7.7149296435762306E-5</v>
      </c>
      <c r="X9" s="102">
        <v>1.9598771292110884E-4</v>
      </c>
      <c r="Y9" s="102">
        <v>2.2677853541756105E-4</v>
      </c>
      <c r="Z9" s="102">
        <v>7.6472502838578714E-5</v>
      </c>
      <c r="AA9" s="102">
        <v>1.1835736567141225E-4</v>
      </c>
      <c r="AB9" s="102">
        <v>1.6515572982211718E-4</v>
      </c>
      <c r="AC9" s="102">
        <v>2.8270417534862033E-4</v>
      </c>
      <c r="AD9" s="102">
        <v>1.3271717858040269E-4</v>
      </c>
      <c r="AE9" s="102">
        <v>2.2676501872513936E-5</v>
      </c>
      <c r="AF9" s="102">
        <v>1.8270948268996509E-4</v>
      </c>
      <c r="AG9" s="102">
        <v>1.1046418814564272E-4</v>
      </c>
      <c r="AH9" s="102">
        <v>2.1199934271554118E-4</v>
      </c>
      <c r="AI9" s="102">
        <v>5.920330271849948E-5</v>
      </c>
      <c r="AJ9" s="102">
        <v>2.2488737271221721E-4</v>
      </c>
      <c r="AK9" s="102">
        <v>1.5981432972270711E-3</v>
      </c>
      <c r="AL9" s="102">
        <v>1.5983229435693409E-4</v>
      </c>
      <c r="AM9" s="102">
        <v>2.4024544482635678E-4</v>
      </c>
      <c r="AN9" s="102">
        <v>1.5748028125959067E-3</v>
      </c>
      <c r="AO9" s="103">
        <v>1.2008526658694183E-4</v>
      </c>
    </row>
    <row r="10" spans="2:43" ht="14.25" customHeight="1" x14ac:dyDescent="0.4">
      <c r="B10" s="79" t="s">
        <v>33</v>
      </c>
      <c r="C10" s="75" t="s">
        <v>34</v>
      </c>
      <c r="D10" s="102">
        <v>1.5789605103211865E-3</v>
      </c>
      <c r="E10" s="102">
        <v>3.8350405255685053E-4</v>
      </c>
      <c r="F10" s="102">
        <v>1.3645239122665504E-3</v>
      </c>
      <c r="G10" s="102">
        <v>3.2285869540608577E-4</v>
      </c>
      <c r="H10" s="102">
        <v>1.0138155655852101</v>
      </c>
      <c r="I10" s="102">
        <v>1.4813961045805151E-3</v>
      </c>
      <c r="J10" s="102">
        <v>1.8508328017687202E-4</v>
      </c>
      <c r="K10" s="102">
        <v>4.2658889366081656E-4</v>
      </c>
      <c r="L10" s="102">
        <v>3.7180919027202585E-4</v>
      </c>
      <c r="M10" s="102">
        <v>1.1319188947586645E-4</v>
      </c>
      <c r="N10" s="102">
        <v>2.0107198557323111E-4</v>
      </c>
      <c r="O10" s="102">
        <v>2.656483563779456E-4</v>
      </c>
      <c r="P10" s="102">
        <v>1.4540235009492916E-4</v>
      </c>
      <c r="Q10" s="102">
        <v>1.0067468385786153E-4</v>
      </c>
      <c r="R10" s="102">
        <v>2.4888884017524427E-4</v>
      </c>
      <c r="S10" s="102">
        <v>4.4267322462734996E-4</v>
      </c>
      <c r="T10" s="102">
        <v>7.1640376096383644E-4</v>
      </c>
      <c r="U10" s="102">
        <v>3.8725121997860659E-4</v>
      </c>
      <c r="V10" s="102">
        <v>9.1180998562232852E-5</v>
      </c>
      <c r="W10" s="102">
        <v>1.6279475819335799E-4</v>
      </c>
      <c r="X10" s="102">
        <v>5.512493955980074E-3</v>
      </c>
      <c r="Y10" s="102">
        <v>3.1180783865298847E-3</v>
      </c>
      <c r="Z10" s="102">
        <v>3.1095754371991268E-4</v>
      </c>
      <c r="AA10" s="102">
        <v>4.4097377704726024E-4</v>
      </c>
      <c r="AB10" s="102">
        <v>4.0465491374778702E-4</v>
      </c>
      <c r="AC10" s="102">
        <v>6.2055039982738169E-4</v>
      </c>
      <c r="AD10" s="102">
        <v>4.7255637145126185E-4</v>
      </c>
      <c r="AE10" s="102">
        <v>1.2739272613807259E-4</v>
      </c>
      <c r="AF10" s="102">
        <v>4.2751931950096449E-4</v>
      </c>
      <c r="AG10" s="102">
        <v>1.2184147836463868E-3</v>
      </c>
      <c r="AH10" s="102">
        <v>2.4423443507709411E-4</v>
      </c>
      <c r="AI10" s="102">
        <v>5.8485619184278268E-4</v>
      </c>
      <c r="AJ10" s="102">
        <v>4.6889405736286627E-4</v>
      </c>
      <c r="AK10" s="102">
        <v>1.3476414223046274E-3</v>
      </c>
      <c r="AL10" s="102">
        <v>3.8210106028584124E-4</v>
      </c>
      <c r="AM10" s="102">
        <v>4.8242635412159955E-4</v>
      </c>
      <c r="AN10" s="102">
        <v>2.1427919599979077E-2</v>
      </c>
      <c r="AO10" s="103">
        <v>2.5748272021767821E-4</v>
      </c>
    </row>
    <row r="11" spans="2:43" ht="14.25" customHeight="1" x14ac:dyDescent="0.4">
      <c r="B11" s="79" t="s">
        <v>35</v>
      </c>
      <c r="C11" s="75" t="s">
        <v>141</v>
      </c>
      <c r="D11" s="102">
        <v>4.582795615925098E-3</v>
      </c>
      <c r="E11" s="102">
        <v>2.24108882355286E-3</v>
      </c>
      <c r="F11" s="102">
        <v>1.5331867520448235E-3</v>
      </c>
      <c r="G11" s="102">
        <v>1.59621038540467E-2</v>
      </c>
      <c r="H11" s="102">
        <v>2.0391205557072503E-3</v>
      </c>
      <c r="I11" s="102">
        <v>1.0172311409018033</v>
      </c>
      <c r="J11" s="102">
        <v>5.5101220494003199E-3</v>
      </c>
      <c r="K11" s="102">
        <v>1.2995577628854593E-2</v>
      </c>
      <c r="L11" s="102">
        <v>1.1083902053582405E-3</v>
      </c>
      <c r="M11" s="102">
        <v>2.420746719248292E-4</v>
      </c>
      <c r="N11" s="102">
        <v>3.0038416845422377E-4</v>
      </c>
      <c r="O11" s="102">
        <v>7.8475072631833628E-4</v>
      </c>
      <c r="P11" s="102">
        <v>2.6899842807438042E-4</v>
      </c>
      <c r="Q11" s="102">
        <v>2.9060836156822819E-4</v>
      </c>
      <c r="R11" s="102">
        <v>5.5025516863094768E-3</v>
      </c>
      <c r="S11" s="102">
        <v>8.572939331420509E-4</v>
      </c>
      <c r="T11" s="102">
        <v>1.0603100120213302E-3</v>
      </c>
      <c r="U11" s="102">
        <v>1.0475385576899164E-3</v>
      </c>
      <c r="V11" s="102">
        <v>7.3279427978247414E-4</v>
      </c>
      <c r="W11" s="102">
        <v>6.8757309232658043E-4</v>
      </c>
      <c r="X11" s="102">
        <v>2.889989368653265E-3</v>
      </c>
      <c r="Y11" s="102">
        <v>5.3352244222372317E-4</v>
      </c>
      <c r="Z11" s="102">
        <v>2.2765835186532994E-4</v>
      </c>
      <c r="AA11" s="102">
        <v>9.0439060053057354E-4</v>
      </c>
      <c r="AB11" s="102">
        <v>1.2824733447398919E-3</v>
      </c>
      <c r="AC11" s="102">
        <v>7.2119022456406057E-5</v>
      </c>
      <c r="AD11" s="102">
        <v>9.2328459536858789E-5</v>
      </c>
      <c r="AE11" s="102">
        <v>3.3996489096361526E-5</v>
      </c>
      <c r="AF11" s="102">
        <v>1.5324925716947329E-4</v>
      </c>
      <c r="AG11" s="102">
        <v>2.8132966075698009E-4</v>
      </c>
      <c r="AH11" s="102">
        <v>1.5886882540372201E-4</v>
      </c>
      <c r="AI11" s="102">
        <v>6.8935024416322353E-4</v>
      </c>
      <c r="AJ11" s="102">
        <v>1.0685637087066222E-2</v>
      </c>
      <c r="AK11" s="102">
        <v>3.210761534726737E-4</v>
      </c>
      <c r="AL11" s="102">
        <v>3.9708339901755723E-4</v>
      </c>
      <c r="AM11" s="102">
        <v>6.4154000947909331E-4</v>
      </c>
      <c r="AN11" s="102">
        <v>1.241719059356265E-3</v>
      </c>
      <c r="AO11" s="103">
        <v>7.6131803460226602E-4</v>
      </c>
    </row>
    <row r="12" spans="2:43" ht="14.25" customHeight="1" x14ac:dyDescent="0.4">
      <c r="B12" s="79" t="s">
        <v>37</v>
      </c>
      <c r="C12" s="75" t="s">
        <v>142</v>
      </c>
      <c r="D12" s="102">
        <v>2.5648206645564371E-4</v>
      </c>
      <c r="E12" s="102">
        <v>1.0741643634048449E-3</v>
      </c>
      <c r="F12" s="102">
        <v>1.6663821986682585E-4</v>
      </c>
      <c r="G12" s="102">
        <v>1.0281402721490773E-4</v>
      </c>
      <c r="H12" s="102">
        <v>1.0950048665095034E-4</v>
      </c>
      <c r="I12" s="102">
        <v>1.1048213644921773E-4</v>
      </c>
      <c r="J12" s="102">
        <v>1.0083503559770433</v>
      </c>
      <c r="K12" s="102">
        <v>7.3905905093970845E-5</v>
      </c>
      <c r="L12" s="102">
        <v>3.4451416929601446E-4</v>
      </c>
      <c r="M12" s="102">
        <v>2.7973152734274518E-4</v>
      </c>
      <c r="N12" s="102">
        <v>1.3596364605473961E-4</v>
      </c>
      <c r="O12" s="102">
        <v>9.5990303509434268E-5</v>
      </c>
      <c r="P12" s="102">
        <v>7.4097528318001522E-5</v>
      </c>
      <c r="Q12" s="102">
        <v>4.8071877620244666E-5</v>
      </c>
      <c r="R12" s="102">
        <v>8.2117463583467282E-5</v>
      </c>
      <c r="S12" s="102">
        <v>8.2244081853282555E-5</v>
      </c>
      <c r="T12" s="102">
        <v>7.3175716326135374E-5</v>
      </c>
      <c r="U12" s="102">
        <v>3.6231602825156389E-5</v>
      </c>
      <c r="V12" s="102">
        <v>5.2103405842525072E-5</v>
      </c>
      <c r="W12" s="102">
        <v>1.3826532464257169E-4</v>
      </c>
      <c r="X12" s="102">
        <v>3.3944713843772151E-4</v>
      </c>
      <c r="Y12" s="102">
        <v>4.5812145205970063E-4</v>
      </c>
      <c r="Z12" s="102">
        <v>4.2846885996411808E-4</v>
      </c>
      <c r="AA12" s="102">
        <v>2.583512765231827E-4</v>
      </c>
      <c r="AB12" s="102">
        <v>3.1667333489945648E-4</v>
      </c>
      <c r="AC12" s="102">
        <v>1.4596086140443803E-4</v>
      </c>
      <c r="AD12" s="102">
        <v>9.5387993433958983E-5</v>
      </c>
      <c r="AE12" s="102">
        <v>3.1167973989460002E-5</v>
      </c>
      <c r="AF12" s="102">
        <v>2.8841217393719676E-3</v>
      </c>
      <c r="AG12" s="102">
        <v>9.7799474677118416E-5</v>
      </c>
      <c r="AH12" s="102">
        <v>2.5319347738443718E-4</v>
      </c>
      <c r="AI12" s="102">
        <v>1.1976843567997822E-4</v>
      </c>
      <c r="AJ12" s="102">
        <v>8.710858813081905E-5</v>
      </c>
      <c r="AK12" s="102">
        <v>1.4528164245598615E-4</v>
      </c>
      <c r="AL12" s="102">
        <v>8.0799907641681415E-5</v>
      </c>
      <c r="AM12" s="102">
        <v>1.6877707831337369E-4</v>
      </c>
      <c r="AN12" s="102">
        <v>1.6964340243415992E-4</v>
      </c>
      <c r="AO12" s="103">
        <v>5.4318345638634119E-4</v>
      </c>
    </row>
    <row r="13" spans="2:43" ht="14.25" customHeight="1" x14ac:dyDescent="0.4">
      <c r="B13" s="79" t="s">
        <v>39</v>
      </c>
      <c r="C13" s="75" t="s">
        <v>143</v>
      </c>
      <c r="D13" s="102">
        <v>1.1857579474994393E-3</v>
      </c>
      <c r="E13" s="102">
        <v>6.1406457026886479E-4</v>
      </c>
      <c r="F13" s="102">
        <v>2.9424579475342267E-3</v>
      </c>
      <c r="G13" s="102">
        <v>7.6941019014162867E-4</v>
      </c>
      <c r="H13" s="102">
        <v>1.9974581220137833E-3</v>
      </c>
      <c r="I13" s="102">
        <v>2.8950326798452353E-3</v>
      </c>
      <c r="J13" s="102">
        <v>3.2850617482216451E-4</v>
      </c>
      <c r="K13" s="102">
        <v>1.0153901056967416</v>
      </c>
      <c r="L13" s="102">
        <v>5.1606499396044704E-4</v>
      </c>
      <c r="M13" s="102">
        <v>9.9515865082227964E-5</v>
      </c>
      <c r="N13" s="102">
        <v>2.6599025025209565E-4</v>
      </c>
      <c r="O13" s="102">
        <v>3.2567707299628227E-4</v>
      </c>
      <c r="P13" s="102">
        <v>1.3270047364274987E-3</v>
      </c>
      <c r="Q13" s="102">
        <v>1.9625521818695778E-3</v>
      </c>
      <c r="R13" s="102">
        <v>2.3949140456246626E-3</v>
      </c>
      <c r="S13" s="102">
        <v>1.2743823426341529E-3</v>
      </c>
      <c r="T13" s="102">
        <v>2.469586172214018E-3</v>
      </c>
      <c r="U13" s="102">
        <v>2.6599100107395452E-3</v>
      </c>
      <c r="V13" s="102">
        <v>3.4564753809922383E-3</v>
      </c>
      <c r="W13" s="102">
        <v>2.0082564982752721E-3</v>
      </c>
      <c r="X13" s="102">
        <v>4.9408082258769886E-3</v>
      </c>
      <c r="Y13" s="102">
        <v>1.3835114174663282E-3</v>
      </c>
      <c r="Z13" s="102">
        <v>2.7587934055969533E-4</v>
      </c>
      <c r="AA13" s="102">
        <v>3.884040970795111E-3</v>
      </c>
      <c r="AB13" s="102">
        <v>1.650180479154465E-3</v>
      </c>
      <c r="AC13" s="102">
        <v>5.2245653613000229E-4</v>
      </c>
      <c r="AD13" s="102">
        <v>4.2159464865587561E-4</v>
      </c>
      <c r="AE13" s="102">
        <v>1.4268559311822419E-4</v>
      </c>
      <c r="AF13" s="102">
        <v>7.0357993095637142E-4</v>
      </c>
      <c r="AG13" s="102">
        <v>5.6975551419153378E-4</v>
      </c>
      <c r="AH13" s="102">
        <v>3.6050038720563499E-4</v>
      </c>
      <c r="AI13" s="102">
        <v>4.9193742428969801E-4</v>
      </c>
      <c r="AJ13" s="102">
        <v>3.5624992225518758E-4</v>
      </c>
      <c r="AK13" s="102">
        <v>9.4446892958934112E-4</v>
      </c>
      <c r="AL13" s="102">
        <v>8.4104583395525295E-4</v>
      </c>
      <c r="AM13" s="102">
        <v>4.3509513865194391E-4</v>
      </c>
      <c r="AN13" s="102">
        <v>5.7503571524702224E-3</v>
      </c>
      <c r="AO13" s="103">
        <v>5.9911539415474259E-4</v>
      </c>
    </row>
    <row r="14" spans="2:43" ht="14.25" customHeight="1" x14ac:dyDescent="0.4">
      <c r="B14" s="79" t="s">
        <v>41</v>
      </c>
      <c r="C14" s="75" t="s">
        <v>144</v>
      </c>
      <c r="D14" s="102">
        <v>2.5766432776375928E-4</v>
      </c>
      <c r="E14" s="102">
        <v>8.3921801479109248E-5</v>
      </c>
      <c r="F14" s="102">
        <v>3.5948504240232416E-4</v>
      </c>
      <c r="G14" s="102">
        <v>9.4682984620720148E-5</v>
      </c>
      <c r="H14" s="102">
        <v>1.070716199940465E-3</v>
      </c>
      <c r="I14" s="102">
        <v>1.6003097241492224E-3</v>
      </c>
      <c r="J14" s="102">
        <v>2.8531739905809385E-3</v>
      </c>
      <c r="K14" s="102">
        <v>4.2317435791064438E-4</v>
      </c>
      <c r="L14" s="102">
        <v>1.0235142701896711</v>
      </c>
      <c r="M14" s="102">
        <v>7.877453505278399E-4</v>
      </c>
      <c r="N14" s="102">
        <v>1.286736857429872E-3</v>
      </c>
      <c r="O14" s="102">
        <v>5.2247535537902254E-4</v>
      </c>
      <c r="P14" s="102">
        <v>4.6451920224746291E-4</v>
      </c>
      <c r="Q14" s="102">
        <v>3.4828805282221403E-4</v>
      </c>
      <c r="R14" s="102">
        <v>3.0611838733792668E-4</v>
      </c>
      <c r="S14" s="102">
        <v>8.1604890453784162E-3</v>
      </c>
      <c r="T14" s="102">
        <v>1.5753101930107752E-3</v>
      </c>
      <c r="U14" s="102">
        <v>6.1753607592089166E-4</v>
      </c>
      <c r="V14" s="102">
        <v>1.2593436924072795E-3</v>
      </c>
      <c r="W14" s="102">
        <v>5.5737872270192974E-4</v>
      </c>
      <c r="X14" s="102">
        <v>6.4515549267166921E-4</v>
      </c>
      <c r="Y14" s="102">
        <v>7.6533575658787557E-3</v>
      </c>
      <c r="Z14" s="102">
        <v>1.7116900513008319E-4</v>
      </c>
      <c r="AA14" s="102">
        <v>9.8231384740786443E-4</v>
      </c>
      <c r="AB14" s="102">
        <v>1.4270827839617454E-4</v>
      </c>
      <c r="AC14" s="102">
        <v>7.7274848608335233E-5</v>
      </c>
      <c r="AD14" s="102">
        <v>5.391453249440082E-5</v>
      </c>
      <c r="AE14" s="102">
        <v>8.7727591604734665E-5</v>
      </c>
      <c r="AF14" s="102">
        <v>1.2722408021003385E-4</v>
      </c>
      <c r="AG14" s="102">
        <v>7.1753767710855772E-5</v>
      </c>
      <c r="AH14" s="102">
        <v>1.0063171726708364E-4</v>
      </c>
      <c r="AI14" s="102">
        <v>3.6197370681283062E-4</v>
      </c>
      <c r="AJ14" s="102">
        <v>1.8617009183467635E-4</v>
      </c>
      <c r="AK14" s="102">
        <v>1.2309249113347581E-4</v>
      </c>
      <c r="AL14" s="102">
        <v>1.126213304596494E-4</v>
      </c>
      <c r="AM14" s="102">
        <v>2.406111520201136E-4</v>
      </c>
      <c r="AN14" s="102">
        <v>1.0062781145878886E-3</v>
      </c>
      <c r="AO14" s="103">
        <v>7.7911046948809051E-4</v>
      </c>
    </row>
    <row r="15" spans="2:43" ht="14.25" customHeight="1" x14ac:dyDescent="0.4">
      <c r="B15" s="79" t="s">
        <v>43</v>
      </c>
      <c r="C15" s="75" t="s">
        <v>145</v>
      </c>
      <c r="D15" s="102">
        <v>1.2924049458561424E-5</v>
      </c>
      <c r="E15" s="102">
        <v>3.9201591056307562E-5</v>
      </c>
      <c r="F15" s="102">
        <v>9.3368317768466977E-6</v>
      </c>
      <c r="G15" s="102">
        <v>6.8982907746916247E-6</v>
      </c>
      <c r="H15" s="102">
        <v>7.1171976967371146E-4</v>
      </c>
      <c r="I15" s="102">
        <v>1.734748184232541E-5</v>
      </c>
      <c r="J15" s="102">
        <v>1.0539395664234302E-5</v>
      </c>
      <c r="K15" s="102">
        <v>8.4732557676645438E-5</v>
      </c>
      <c r="L15" s="102">
        <v>4.2675189695729618E-5</v>
      </c>
      <c r="M15" s="102">
        <v>1.008671773935981</v>
      </c>
      <c r="N15" s="102">
        <v>8.5050070901702079E-5</v>
      </c>
      <c r="O15" s="102">
        <v>5.637007791351391E-3</v>
      </c>
      <c r="P15" s="102">
        <v>3.2518517233136621E-3</v>
      </c>
      <c r="Q15" s="102">
        <v>2.1130739048602211E-3</v>
      </c>
      <c r="R15" s="102">
        <v>8.0970051263375316E-4</v>
      </c>
      <c r="S15" s="102">
        <v>2.4334438986895761E-4</v>
      </c>
      <c r="T15" s="102">
        <v>1.8613539823654195E-3</v>
      </c>
      <c r="U15" s="102">
        <v>4.9394549013138185E-4</v>
      </c>
      <c r="V15" s="102">
        <v>1.1384331940044925E-3</v>
      </c>
      <c r="W15" s="102">
        <v>2.559854324478176E-3</v>
      </c>
      <c r="X15" s="102">
        <v>6.8016595100898566E-5</v>
      </c>
      <c r="Y15" s="102">
        <v>7.3081314941233892E-4</v>
      </c>
      <c r="Z15" s="102">
        <v>1.9432233760619575E-5</v>
      </c>
      <c r="AA15" s="102">
        <v>3.6733174720877959E-5</v>
      </c>
      <c r="AB15" s="102">
        <v>8.3965551180222798E-6</v>
      </c>
      <c r="AC15" s="102">
        <v>9.2593570655323579E-6</v>
      </c>
      <c r="AD15" s="102">
        <v>7.1250486439864418E-6</v>
      </c>
      <c r="AE15" s="102">
        <v>8.5356607617419684E-6</v>
      </c>
      <c r="AF15" s="102">
        <v>2.0352794627486683E-5</v>
      </c>
      <c r="AG15" s="102">
        <v>9.7438244709706716E-6</v>
      </c>
      <c r="AH15" s="102">
        <v>1.6065887125370054E-5</v>
      </c>
      <c r="AI15" s="102">
        <v>9.3011564144945186E-6</v>
      </c>
      <c r="AJ15" s="102">
        <v>6.2214147306795653E-6</v>
      </c>
      <c r="AK15" s="102">
        <v>8.5850222173247698E-6</v>
      </c>
      <c r="AL15" s="102">
        <v>2.4794111480490987E-5</v>
      </c>
      <c r="AM15" s="102">
        <v>7.3688024951664749E-6</v>
      </c>
      <c r="AN15" s="102">
        <v>2.3859003584084357E-5</v>
      </c>
      <c r="AO15" s="103">
        <v>1.5580895376802892E-4</v>
      </c>
    </row>
    <row r="16" spans="2:43" ht="14.25" customHeight="1" x14ac:dyDescent="0.4">
      <c r="B16" s="79" t="s">
        <v>45</v>
      </c>
      <c r="C16" s="75" t="s">
        <v>146</v>
      </c>
      <c r="D16" s="102">
        <v>2.0948133426366784E-5</v>
      </c>
      <c r="E16" s="102">
        <v>5.2522411171763652E-5</v>
      </c>
      <c r="F16" s="102">
        <v>2.3032560312677227E-4</v>
      </c>
      <c r="G16" s="102">
        <v>1.5316959258317626E-5</v>
      </c>
      <c r="H16" s="102">
        <v>6.4703104651787566E-4</v>
      </c>
      <c r="I16" s="102">
        <v>2.1870608126405504E-4</v>
      </c>
      <c r="J16" s="102">
        <v>2.4375875582934261E-5</v>
      </c>
      <c r="K16" s="102">
        <v>2.0427667537119886E-4</v>
      </c>
      <c r="L16" s="102">
        <v>1.9845831931494568E-4</v>
      </c>
      <c r="M16" s="102">
        <v>1.1693811302685002E-4</v>
      </c>
      <c r="N16" s="102">
        <v>1.0611993001362574</v>
      </c>
      <c r="O16" s="102">
        <v>5.3978304174408104E-3</v>
      </c>
      <c r="P16" s="102">
        <v>3.9792702554781257E-3</v>
      </c>
      <c r="Q16" s="102">
        <v>1.4152570771643277E-3</v>
      </c>
      <c r="R16" s="102">
        <v>9.3797188617828764E-3</v>
      </c>
      <c r="S16" s="102">
        <v>7.1899926983357981E-3</v>
      </c>
      <c r="T16" s="102">
        <v>6.5930416480778761E-3</v>
      </c>
      <c r="U16" s="102">
        <v>4.9455782132982731E-3</v>
      </c>
      <c r="V16" s="102">
        <v>1.7646934508224084E-3</v>
      </c>
      <c r="W16" s="102">
        <v>1.7808008577542278E-3</v>
      </c>
      <c r="X16" s="102">
        <v>1.1185743629994838E-3</v>
      </c>
      <c r="Y16" s="102">
        <v>1.0403287640524451E-3</v>
      </c>
      <c r="Z16" s="102">
        <v>1.5184419227916673E-4</v>
      </c>
      <c r="AA16" s="102">
        <v>9.251511333257758E-5</v>
      </c>
      <c r="AB16" s="102">
        <v>2.4858590556947933E-5</v>
      </c>
      <c r="AC16" s="102">
        <v>2.2685004136310659E-5</v>
      </c>
      <c r="AD16" s="102">
        <v>2.1958557837668262E-5</v>
      </c>
      <c r="AE16" s="102">
        <v>1.5344025551909483E-5</v>
      </c>
      <c r="AF16" s="102">
        <v>3.2098628306989773E-5</v>
      </c>
      <c r="AG16" s="102">
        <v>4.2773635747066311E-5</v>
      </c>
      <c r="AH16" s="102">
        <v>5.5553808259783709E-5</v>
      </c>
      <c r="AI16" s="102">
        <v>3.5400357071113312E-5</v>
      </c>
      <c r="AJ16" s="102">
        <v>1.544514330560155E-4</v>
      </c>
      <c r="AK16" s="102">
        <v>5.4041018054463713E-5</v>
      </c>
      <c r="AL16" s="102">
        <v>7.1131578530617259E-5</v>
      </c>
      <c r="AM16" s="102">
        <v>5.7147045691669361E-5</v>
      </c>
      <c r="AN16" s="102">
        <v>2.2362821615965278E-4</v>
      </c>
      <c r="AO16" s="103">
        <v>4.5172478522809422E-4</v>
      </c>
    </row>
    <row r="17" spans="2:41" ht="14.25" customHeight="1" x14ac:dyDescent="0.4">
      <c r="B17" s="79" t="s">
        <v>47</v>
      </c>
      <c r="C17" s="75" t="s">
        <v>147</v>
      </c>
      <c r="D17" s="102">
        <v>3.0000056336407639E-4</v>
      </c>
      <c r="E17" s="102">
        <v>4.5629534675873124E-3</v>
      </c>
      <c r="F17" s="102">
        <v>8.4898274707438659E-4</v>
      </c>
      <c r="G17" s="102">
        <v>2.4181199700511554E-4</v>
      </c>
      <c r="H17" s="102">
        <v>3.6032447732069549E-3</v>
      </c>
      <c r="I17" s="102">
        <v>2.1267146600950728E-3</v>
      </c>
      <c r="J17" s="102">
        <v>2.0965084790007936E-4</v>
      </c>
      <c r="K17" s="102">
        <v>1.4916173706133625E-3</v>
      </c>
      <c r="L17" s="102">
        <v>4.8328659172157829E-4</v>
      </c>
      <c r="M17" s="102">
        <v>8.2305577659610497E-4</v>
      </c>
      <c r="N17" s="102">
        <v>6.0440327943814156E-4</v>
      </c>
      <c r="O17" s="102">
        <v>1.0074286224492619</v>
      </c>
      <c r="P17" s="102">
        <v>6.650789956466863E-3</v>
      </c>
      <c r="Q17" s="102">
        <v>3.3512835555003276E-3</v>
      </c>
      <c r="R17" s="102">
        <v>2.405176558247491E-3</v>
      </c>
      <c r="S17" s="102">
        <v>4.201389692256855E-3</v>
      </c>
      <c r="T17" s="102">
        <v>3.7473302543945641E-3</v>
      </c>
      <c r="U17" s="102">
        <v>3.0186795182216238E-3</v>
      </c>
      <c r="V17" s="102">
        <v>8.6534300329151536E-4</v>
      </c>
      <c r="W17" s="102">
        <v>3.3164218647355843E-3</v>
      </c>
      <c r="X17" s="102">
        <v>1.4577412338359565E-3</v>
      </c>
      <c r="Y17" s="102">
        <v>1.1609032042484301E-2</v>
      </c>
      <c r="Z17" s="102">
        <v>4.1512866599750396E-4</v>
      </c>
      <c r="AA17" s="102">
        <v>5.5908231017819674E-4</v>
      </c>
      <c r="AB17" s="102">
        <v>1.3931748194370784E-4</v>
      </c>
      <c r="AC17" s="102">
        <v>5.2035929876318224E-4</v>
      </c>
      <c r="AD17" s="102">
        <v>1.097325315788414E-4</v>
      </c>
      <c r="AE17" s="102">
        <v>1.6499916891346314E-4</v>
      </c>
      <c r="AF17" s="102">
        <v>4.0711232994983726E-4</v>
      </c>
      <c r="AG17" s="102">
        <v>1.8429388953792312E-4</v>
      </c>
      <c r="AH17" s="102">
        <v>8.054292988682178E-4</v>
      </c>
      <c r="AI17" s="102">
        <v>1.5510613251493808E-4</v>
      </c>
      <c r="AJ17" s="102">
        <v>1.5886810288324386E-4</v>
      </c>
      <c r="AK17" s="102">
        <v>4.2748130369155303E-4</v>
      </c>
      <c r="AL17" s="102">
        <v>2.3162918752589392E-4</v>
      </c>
      <c r="AM17" s="102">
        <v>4.3776528276267851E-4</v>
      </c>
      <c r="AN17" s="102">
        <v>3.6711111249648082E-4</v>
      </c>
      <c r="AO17" s="103">
        <v>1.0756653788364645E-3</v>
      </c>
    </row>
    <row r="18" spans="2:41" ht="14.25" customHeight="1" x14ac:dyDescent="0.4">
      <c r="B18" s="79" t="s">
        <v>48</v>
      </c>
      <c r="C18" s="75" t="s">
        <v>49</v>
      </c>
      <c r="D18" s="102">
        <v>6.4085058360642105E-5</v>
      </c>
      <c r="E18" s="102">
        <v>3.4921630831942984E-4</v>
      </c>
      <c r="F18" s="102">
        <v>9.7133036160843085E-5</v>
      </c>
      <c r="G18" s="102">
        <v>5.3595429268919697E-5</v>
      </c>
      <c r="H18" s="102">
        <v>7.3012805284627567E-4</v>
      </c>
      <c r="I18" s="102">
        <v>1.2910830553127371E-4</v>
      </c>
      <c r="J18" s="102">
        <v>1.2994144059104667E-4</v>
      </c>
      <c r="K18" s="102">
        <v>1.2245762691473946E-4</v>
      </c>
      <c r="L18" s="102">
        <v>1.1949919799932995E-4</v>
      </c>
      <c r="M18" s="102">
        <v>2.2572730408881029E-4</v>
      </c>
      <c r="N18" s="102">
        <v>6.8630157735201066E-5</v>
      </c>
      <c r="O18" s="102">
        <v>1.7477085509663316E-4</v>
      </c>
      <c r="P18" s="102">
        <v>1.0283952621503898</v>
      </c>
      <c r="Q18" s="102">
        <v>5.3486091867870076E-3</v>
      </c>
      <c r="R18" s="102">
        <v>1.5955580399283958E-3</v>
      </c>
      <c r="S18" s="102">
        <v>5.0191841256567549E-4</v>
      </c>
      <c r="T18" s="102">
        <v>1.4169663416328574E-3</v>
      </c>
      <c r="U18" s="102">
        <v>7.8570089764392172E-4</v>
      </c>
      <c r="V18" s="102">
        <v>8.8326784042798412E-4</v>
      </c>
      <c r="W18" s="102">
        <v>4.4666387527335259E-3</v>
      </c>
      <c r="X18" s="102">
        <v>1.2776185631219959E-4</v>
      </c>
      <c r="Y18" s="102">
        <v>1.4023952945909932E-3</v>
      </c>
      <c r="Z18" s="102">
        <v>3.0779725159287371E-4</v>
      </c>
      <c r="AA18" s="102">
        <v>2.5097790387842329E-3</v>
      </c>
      <c r="AB18" s="102">
        <v>1.3331458063294211E-4</v>
      </c>
      <c r="AC18" s="102">
        <v>1.3961996742118632E-4</v>
      </c>
      <c r="AD18" s="102">
        <v>1.8650593374600966E-4</v>
      </c>
      <c r="AE18" s="102">
        <v>8.0817447902472201E-5</v>
      </c>
      <c r="AF18" s="102">
        <v>2.0477271076460257E-4</v>
      </c>
      <c r="AG18" s="102">
        <v>2.5172491553621178E-4</v>
      </c>
      <c r="AH18" s="102">
        <v>2.3863959482252903E-4</v>
      </c>
      <c r="AI18" s="102">
        <v>1.3590869883431671E-4</v>
      </c>
      <c r="AJ18" s="102">
        <v>1.0401423508299887E-4</v>
      </c>
      <c r="AK18" s="102">
        <v>1.3618099252290096E-4</v>
      </c>
      <c r="AL18" s="102">
        <v>1.5331109394504561E-3</v>
      </c>
      <c r="AM18" s="102">
        <v>9.1401735078534759E-5</v>
      </c>
      <c r="AN18" s="102">
        <v>6.8614186420783884E-5</v>
      </c>
      <c r="AO18" s="103">
        <v>1.424749284518361E-4</v>
      </c>
    </row>
    <row r="19" spans="2:41" ht="14.25" customHeight="1" x14ac:dyDescent="0.4">
      <c r="B19" s="79" t="s">
        <v>50</v>
      </c>
      <c r="C19" s="75" t="s">
        <v>51</v>
      </c>
      <c r="D19" s="102">
        <v>1.8681058856524107E-4</v>
      </c>
      <c r="E19" s="102">
        <v>1.9089778830006024E-3</v>
      </c>
      <c r="F19" s="102">
        <v>2.7567123695779124E-4</v>
      </c>
      <c r="G19" s="102">
        <v>1.5164347502244653E-4</v>
      </c>
      <c r="H19" s="102">
        <v>2.5414293756589792E-4</v>
      </c>
      <c r="I19" s="102">
        <v>3.7091072464312611E-4</v>
      </c>
      <c r="J19" s="102">
        <v>4.5527968502817064E-4</v>
      </c>
      <c r="K19" s="102">
        <v>8.7791939345146684E-4</v>
      </c>
      <c r="L19" s="102">
        <v>3.1491208465645848E-4</v>
      </c>
      <c r="M19" s="102">
        <v>4.7856960374726147E-4</v>
      </c>
      <c r="N19" s="102">
        <v>4.6414457843638776E-4</v>
      </c>
      <c r="O19" s="102">
        <v>2.3826161656185168E-4</v>
      </c>
      <c r="P19" s="102">
        <v>1.6023719990423901E-3</v>
      </c>
      <c r="Q19" s="102">
        <v>1.0702701429152801</v>
      </c>
      <c r="R19" s="102">
        <v>1.7454302033805445E-3</v>
      </c>
      <c r="S19" s="102">
        <v>1.0677950310251977E-3</v>
      </c>
      <c r="T19" s="102">
        <v>2.6053528992478884E-3</v>
      </c>
      <c r="U19" s="102">
        <v>4.3691850176898965E-4</v>
      </c>
      <c r="V19" s="102">
        <v>3.4455315331464125E-4</v>
      </c>
      <c r="W19" s="102">
        <v>1.1281522936714683E-3</v>
      </c>
      <c r="X19" s="102">
        <v>3.0969778614067014E-4</v>
      </c>
      <c r="Y19" s="102">
        <v>4.6820059394065089E-4</v>
      </c>
      <c r="Z19" s="102">
        <v>8.7664586737871834E-4</v>
      </c>
      <c r="AA19" s="102">
        <v>7.8566836704291115E-4</v>
      </c>
      <c r="AB19" s="102">
        <v>3.3959660480434523E-4</v>
      </c>
      <c r="AC19" s="102">
        <v>3.9870458206007098E-4</v>
      </c>
      <c r="AD19" s="102">
        <v>5.4966927613324878E-4</v>
      </c>
      <c r="AE19" s="102">
        <v>2.0957036267458097E-4</v>
      </c>
      <c r="AF19" s="102">
        <v>5.1445160329841792E-4</v>
      </c>
      <c r="AG19" s="102">
        <v>7.3450908207682054E-4</v>
      </c>
      <c r="AH19" s="102">
        <v>4.2095340511674642E-4</v>
      </c>
      <c r="AI19" s="102">
        <v>3.4133030572918615E-4</v>
      </c>
      <c r="AJ19" s="102">
        <v>2.7867861129642421E-4</v>
      </c>
      <c r="AK19" s="102">
        <v>3.9154677238594665E-4</v>
      </c>
      <c r="AL19" s="102">
        <v>4.7081176043839573E-3</v>
      </c>
      <c r="AM19" s="102">
        <v>2.2302480825203656E-4</v>
      </c>
      <c r="AN19" s="102">
        <v>1.4836135839144782E-4</v>
      </c>
      <c r="AO19" s="103">
        <v>3.4134842969581848E-4</v>
      </c>
    </row>
    <row r="20" spans="2:41" ht="14.25" customHeight="1" x14ac:dyDescent="0.4">
      <c r="B20" s="79" t="s">
        <v>52</v>
      </c>
      <c r="C20" s="75" t="s">
        <v>53</v>
      </c>
      <c r="D20" s="102">
        <v>2.1283233837610937E-4</v>
      </c>
      <c r="E20" s="102">
        <v>3.4042168941269513E-5</v>
      </c>
      <c r="F20" s="102">
        <v>3.9909892595354353E-5</v>
      </c>
      <c r="G20" s="102">
        <v>2.1371203370664814E-5</v>
      </c>
      <c r="H20" s="102">
        <v>2.5169582529772862E-5</v>
      </c>
      <c r="I20" s="102">
        <v>3.6025330798737491E-5</v>
      </c>
      <c r="J20" s="102">
        <v>4.2555814687445918E-5</v>
      </c>
      <c r="K20" s="102">
        <v>2.0673377449583772E-5</v>
      </c>
      <c r="L20" s="102">
        <v>2.7542733914408767E-5</v>
      </c>
      <c r="M20" s="102">
        <v>1.5182474923935376E-5</v>
      </c>
      <c r="N20" s="102">
        <v>2.3567911870015169E-5</v>
      </c>
      <c r="O20" s="102">
        <v>2.1353602946726093E-5</v>
      </c>
      <c r="P20" s="102">
        <v>2.4954535326723209E-4</v>
      </c>
      <c r="Q20" s="102">
        <v>3.7402457768962062E-4</v>
      </c>
      <c r="R20" s="102">
        <v>1.0083452747670427</v>
      </c>
      <c r="S20" s="102">
        <v>2.4928956677309677E-5</v>
      </c>
      <c r="T20" s="102">
        <v>4.1476103816812365E-4</v>
      </c>
      <c r="U20" s="102">
        <v>2.320967604150325E-4</v>
      </c>
      <c r="V20" s="102">
        <v>3.8908601255523174E-5</v>
      </c>
      <c r="W20" s="102">
        <v>5.8302335345123447E-5</v>
      </c>
      <c r="X20" s="102">
        <v>5.4081942011327591E-5</v>
      </c>
      <c r="Y20" s="102">
        <v>5.8864581294087861E-5</v>
      </c>
      <c r="Z20" s="102">
        <v>6.9337448201721644E-5</v>
      </c>
      <c r="AA20" s="102">
        <v>7.0747286577424326E-5</v>
      </c>
      <c r="AB20" s="102">
        <v>4.0961904452979799E-5</v>
      </c>
      <c r="AC20" s="102">
        <v>1.615373083483837E-4</v>
      </c>
      <c r="AD20" s="102">
        <v>5.4641440480301425E-5</v>
      </c>
      <c r="AE20" s="102">
        <v>1.8782660802908995E-5</v>
      </c>
      <c r="AF20" s="102">
        <v>5.4673400440460369E-5</v>
      </c>
      <c r="AG20" s="102">
        <v>8.574730393844149E-5</v>
      </c>
      <c r="AH20" s="102">
        <v>3.8607367290862771E-4</v>
      </c>
      <c r="AI20" s="102">
        <v>3.9674216589352227E-5</v>
      </c>
      <c r="AJ20" s="102">
        <v>9.1343561180969436E-4</v>
      </c>
      <c r="AK20" s="102">
        <v>4.9176117136096305E-5</v>
      </c>
      <c r="AL20" s="102">
        <v>3.5337909552837109E-4</v>
      </c>
      <c r="AM20" s="102">
        <v>8.6669723422402582E-5</v>
      </c>
      <c r="AN20" s="102">
        <v>2.6107175883400319E-3</v>
      </c>
      <c r="AO20" s="103">
        <v>1.2005446495976798E-4</v>
      </c>
    </row>
    <row r="21" spans="2:41" ht="14.25" customHeight="1" x14ac:dyDescent="0.4">
      <c r="B21" s="79" t="s">
        <v>54</v>
      </c>
      <c r="C21" s="75" t="s">
        <v>55</v>
      </c>
      <c r="D21" s="102">
        <v>4.3537286579269603E-7</v>
      </c>
      <c r="E21" s="102">
        <v>6.9058961564047213E-7</v>
      </c>
      <c r="F21" s="102">
        <v>6.3689130819921687E-7</v>
      </c>
      <c r="G21" s="102">
        <v>3.60734656579473E-7</v>
      </c>
      <c r="H21" s="102">
        <v>4.0173992410699586E-7</v>
      </c>
      <c r="I21" s="102">
        <v>8.0905748279397993E-7</v>
      </c>
      <c r="J21" s="102">
        <v>7.7815149029908831E-7</v>
      </c>
      <c r="K21" s="102">
        <v>3.9369920960465656E-7</v>
      </c>
      <c r="L21" s="102">
        <v>5.7432304188466545E-7</v>
      </c>
      <c r="M21" s="102">
        <v>2.4558883186971978E-7</v>
      </c>
      <c r="N21" s="102">
        <v>4.1596140258708963E-7</v>
      </c>
      <c r="O21" s="102">
        <v>5.2063315847881708E-7</v>
      </c>
      <c r="P21" s="102">
        <v>3.4600850899909872E-6</v>
      </c>
      <c r="Q21" s="102">
        <v>2.7068315172799189E-6</v>
      </c>
      <c r="R21" s="102">
        <v>4.3038585035168907E-5</v>
      </c>
      <c r="S21" s="102">
        <v>1.0002272518168365</v>
      </c>
      <c r="T21" s="102">
        <v>1.2346471433256231E-4</v>
      </c>
      <c r="U21" s="102">
        <v>2.1549259007599533E-4</v>
      </c>
      <c r="V21" s="102">
        <v>8.0385715039380374E-6</v>
      </c>
      <c r="W21" s="102">
        <v>2.3339143649496339E-6</v>
      </c>
      <c r="X21" s="102">
        <v>1.4318971744727197E-6</v>
      </c>
      <c r="Y21" s="102">
        <v>1.3390307276830431E-6</v>
      </c>
      <c r="Z21" s="102">
        <v>1.8246550829519892E-6</v>
      </c>
      <c r="AA21" s="102">
        <v>1.5218953129492115E-6</v>
      </c>
      <c r="AB21" s="102">
        <v>8.5711404483722053E-7</v>
      </c>
      <c r="AC21" s="102">
        <v>9.644881326438708E-7</v>
      </c>
      <c r="AD21" s="102">
        <v>1.3693452823773003E-6</v>
      </c>
      <c r="AE21" s="102">
        <v>4.7457582660214895E-7</v>
      </c>
      <c r="AF21" s="102">
        <v>1.1422478101342107E-6</v>
      </c>
      <c r="AG21" s="102">
        <v>3.0055630156066398E-6</v>
      </c>
      <c r="AH21" s="102">
        <v>3.3806362869680041E-6</v>
      </c>
      <c r="AI21" s="102">
        <v>2.166484517542716E-6</v>
      </c>
      <c r="AJ21" s="102">
        <v>7.3757886579282837E-7</v>
      </c>
      <c r="AK21" s="102">
        <v>1.0765933193642375E-6</v>
      </c>
      <c r="AL21" s="102">
        <v>9.5713072535022839E-6</v>
      </c>
      <c r="AM21" s="102">
        <v>5.645768223912414E-7</v>
      </c>
      <c r="AN21" s="102">
        <v>4.0247482322208434E-5</v>
      </c>
      <c r="AO21" s="103">
        <v>1.4281755746467743E-6</v>
      </c>
    </row>
    <row r="22" spans="2:41" ht="14.25" customHeight="1" x14ac:dyDescent="0.4">
      <c r="B22" s="79" t="s">
        <v>56</v>
      </c>
      <c r="C22" s="75" t="s">
        <v>148</v>
      </c>
      <c r="D22" s="102">
        <v>3.1527158911846476E-5</v>
      </c>
      <c r="E22" s="102">
        <v>5.9623437170664613E-5</v>
      </c>
      <c r="F22" s="102">
        <v>4.4367130303219641E-5</v>
      </c>
      <c r="G22" s="102">
        <v>2.5821555231861548E-5</v>
      </c>
      <c r="H22" s="102">
        <v>7.2244262818846271E-5</v>
      </c>
      <c r="I22" s="102">
        <v>5.7399436107903923E-5</v>
      </c>
      <c r="J22" s="102">
        <v>6.3448747536180438E-5</v>
      </c>
      <c r="K22" s="102">
        <v>3.2620772123461491E-5</v>
      </c>
      <c r="L22" s="102">
        <v>4.3741039730857595E-5</v>
      </c>
      <c r="M22" s="102">
        <v>2.1742536416509721E-5</v>
      </c>
      <c r="N22" s="102">
        <v>3.2871435582822758E-5</v>
      </c>
      <c r="O22" s="102">
        <v>7.9491582059574464E-5</v>
      </c>
      <c r="P22" s="102">
        <v>2.1680166618662099E-3</v>
      </c>
      <c r="Q22" s="102">
        <v>1.6545026294239313E-3</v>
      </c>
      <c r="R22" s="102">
        <v>1.1278822758783659E-3</v>
      </c>
      <c r="S22" s="102">
        <v>1.1503990523789676E-3</v>
      </c>
      <c r="T22" s="102">
        <v>1.0117443587532295</v>
      </c>
      <c r="U22" s="102">
        <v>1.9747640255721685E-3</v>
      </c>
      <c r="V22" s="102">
        <v>3.6941462245360219E-3</v>
      </c>
      <c r="W22" s="102">
        <v>1.9330809792357194E-3</v>
      </c>
      <c r="X22" s="102">
        <v>1.0329491885785079E-4</v>
      </c>
      <c r="Y22" s="102">
        <v>9.425751530892705E-4</v>
      </c>
      <c r="Z22" s="102">
        <v>1.4128073623067777E-4</v>
      </c>
      <c r="AA22" s="102">
        <v>1.5490236595034653E-4</v>
      </c>
      <c r="AB22" s="102">
        <v>5.6727886158935857E-5</v>
      </c>
      <c r="AC22" s="102">
        <v>8.8849973838101267E-5</v>
      </c>
      <c r="AD22" s="102">
        <v>8.4415056321243429E-5</v>
      </c>
      <c r="AE22" s="102">
        <v>4.0426736066765457E-5</v>
      </c>
      <c r="AF22" s="102">
        <v>1.0768452631632491E-4</v>
      </c>
      <c r="AG22" s="102">
        <v>1.4274823846975853E-4</v>
      </c>
      <c r="AH22" s="102">
        <v>3.007376957329273E-4</v>
      </c>
      <c r="AI22" s="102">
        <v>1.1020170264326531E-4</v>
      </c>
      <c r="AJ22" s="102">
        <v>5.4718070153028576E-5</v>
      </c>
      <c r="AK22" s="102">
        <v>6.2357656953911165E-5</v>
      </c>
      <c r="AL22" s="102">
        <v>6.6692888960365746E-4</v>
      </c>
      <c r="AM22" s="102">
        <v>5.1368688691319014E-5</v>
      </c>
      <c r="AN22" s="102">
        <v>3.5693339181495653E-5</v>
      </c>
      <c r="AO22" s="103">
        <v>2.4945446790524496E-4</v>
      </c>
    </row>
    <row r="23" spans="2:41" ht="14.25" customHeight="1" x14ac:dyDescent="0.4">
      <c r="B23" s="79" t="s">
        <v>57</v>
      </c>
      <c r="C23" s="75" t="s">
        <v>149</v>
      </c>
      <c r="D23" s="102">
        <v>3.9787889171179902E-7</v>
      </c>
      <c r="E23" s="102">
        <v>7.0719072323438301E-7</v>
      </c>
      <c r="F23" s="102">
        <v>6.5754828265534089E-7</v>
      </c>
      <c r="G23" s="102">
        <v>3.3780355627664223E-7</v>
      </c>
      <c r="H23" s="102">
        <v>3.8604758069366646E-7</v>
      </c>
      <c r="I23" s="102">
        <v>9.4167500722968843E-7</v>
      </c>
      <c r="J23" s="102">
        <v>7.6096609409026061E-7</v>
      </c>
      <c r="K23" s="102">
        <v>3.5873026726542196E-7</v>
      </c>
      <c r="L23" s="102">
        <v>5.0055583519650678E-7</v>
      </c>
      <c r="M23" s="102">
        <v>2.6521792418286512E-7</v>
      </c>
      <c r="N23" s="102">
        <v>3.9930279817409928E-7</v>
      </c>
      <c r="O23" s="102">
        <v>4.9714191455062697E-7</v>
      </c>
      <c r="P23" s="102">
        <v>2.8089640044185185E-6</v>
      </c>
      <c r="Q23" s="102">
        <v>1.9073524203589555E-6</v>
      </c>
      <c r="R23" s="102">
        <v>8.2470753512211985E-7</v>
      </c>
      <c r="S23" s="102">
        <v>4.2202189513114326E-7</v>
      </c>
      <c r="T23" s="102">
        <v>6.7476824893590046E-7</v>
      </c>
      <c r="U23" s="102">
        <v>1.0000944317709297</v>
      </c>
      <c r="V23" s="102">
        <v>4.3741015123284312E-5</v>
      </c>
      <c r="W23" s="102">
        <v>3.483848597732667E-6</v>
      </c>
      <c r="X23" s="102">
        <v>7.7244243651246456E-7</v>
      </c>
      <c r="Y23" s="102">
        <v>8.6460300817032653E-6</v>
      </c>
      <c r="Z23" s="102">
        <v>1.4675244719816943E-6</v>
      </c>
      <c r="AA23" s="102">
        <v>1.3793378818828126E-6</v>
      </c>
      <c r="AB23" s="102">
        <v>7.1496655299756715E-7</v>
      </c>
      <c r="AC23" s="102">
        <v>2.0277854359077729E-6</v>
      </c>
      <c r="AD23" s="102">
        <v>1.4869524664349555E-6</v>
      </c>
      <c r="AE23" s="102">
        <v>8.3833925147452063E-7</v>
      </c>
      <c r="AF23" s="102">
        <v>1.5031289754357386E-6</v>
      </c>
      <c r="AG23" s="102">
        <v>2.2317068204800465E-6</v>
      </c>
      <c r="AH23" s="102">
        <v>9.1789614445662737E-6</v>
      </c>
      <c r="AI23" s="102">
        <v>1.0992539993874897E-6</v>
      </c>
      <c r="AJ23" s="102">
        <v>6.7762118106798429E-7</v>
      </c>
      <c r="AK23" s="102">
        <v>1.0094830083784562E-6</v>
      </c>
      <c r="AL23" s="102">
        <v>6.3907196294619485E-6</v>
      </c>
      <c r="AM23" s="102">
        <v>1.0600129591277911E-6</v>
      </c>
      <c r="AN23" s="102">
        <v>6.1234083687580756E-7</v>
      </c>
      <c r="AO23" s="103">
        <v>2.7339339256348282E-6</v>
      </c>
    </row>
    <row r="24" spans="2:41" ht="14.25" customHeight="1" x14ac:dyDescent="0.4">
      <c r="B24" s="79" t="s">
        <v>58</v>
      </c>
      <c r="C24" s="75" t="s">
        <v>150</v>
      </c>
      <c r="D24" s="102">
        <v>7.2389782224595401E-5</v>
      </c>
      <c r="E24" s="102">
        <v>1.2821474282967676E-4</v>
      </c>
      <c r="F24" s="102">
        <v>1.1764065345897376E-4</v>
      </c>
      <c r="G24" s="102">
        <v>6.5060401775440056E-5</v>
      </c>
      <c r="H24" s="102">
        <v>7.0389807033501895E-5</v>
      </c>
      <c r="I24" s="102">
        <v>1.5888049216559945E-4</v>
      </c>
      <c r="J24" s="102">
        <v>1.5199588634970865E-4</v>
      </c>
      <c r="K24" s="102">
        <v>7.7737812242574026E-5</v>
      </c>
      <c r="L24" s="102">
        <v>1.1041702362697787E-4</v>
      </c>
      <c r="M24" s="102">
        <v>4.4976448965233329E-5</v>
      </c>
      <c r="N24" s="102">
        <v>7.9460502818642003E-5</v>
      </c>
      <c r="O24" s="102">
        <v>7.2508148359134864E-5</v>
      </c>
      <c r="P24" s="102">
        <v>9.1344371912402755E-5</v>
      </c>
      <c r="Q24" s="102">
        <v>1.657239027828768E-4</v>
      </c>
      <c r="R24" s="102">
        <v>7.4923986434129923E-5</v>
      </c>
      <c r="S24" s="102">
        <v>9.5947287917679398E-5</v>
      </c>
      <c r="T24" s="102">
        <v>1.0809379151572765E-4</v>
      </c>
      <c r="U24" s="102">
        <v>5.5500341940215625E-5</v>
      </c>
      <c r="V24" s="102">
        <v>1.0509967339270709</v>
      </c>
      <c r="W24" s="102">
        <v>2.764338329280659E-3</v>
      </c>
      <c r="X24" s="102">
        <v>1.2614591613014633E-4</v>
      </c>
      <c r="Y24" s="102">
        <v>1.8920702643042186E-4</v>
      </c>
      <c r="Z24" s="102">
        <v>3.7396125114580936E-4</v>
      </c>
      <c r="AA24" s="102">
        <v>2.9297508516576957E-4</v>
      </c>
      <c r="AB24" s="102">
        <v>1.4564150025449441E-4</v>
      </c>
      <c r="AC24" s="102">
        <v>1.7111888926090837E-4</v>
      </c>
      <c r="AD24" s="102">
        <v>2.3704076980460889E-4</v>
      </c>
      <c r="AE24" s="102">
        <v>9.030725544001269E-5</v>
      </c>
      <c r="AF24" s="102">
        <v>2.1946674202656915E-4</v>
      </c>
      <c r="AG24" s="102">
        <v>3.1664381618217455E-4</v>
      </c>
      <c r="AH24" s="102">
        <v>2.295960838773605E-4</v>
      </c>
      <c r="AI24" s="102">
        <v>1.4675516210454305E-4</v>
      </c>
      <c r="AJ24" s="102">
        <v>1.193074586763272E-4</v>
      </c>
      <c r="AK24" s="102">
        <v>1.684716278559749E-4</v>
      </c>
      <c r="AL24" s="102">
        <v>2.0325234367431222E-3</v>
      </c>
      <c r="AM24" s="102">
        <v>9.4732895027399173E-5</v>
      </c>
      <c r="AN24" s="102">
        <v>5.9197360369422945E-5</v>
      </c>
      <c r="AO24" s="103">
        <v>1.5849825235636402E-4</v>
      </c>
    </row>
    <row r="25" spans="2:41" ht="14.25" customHeight="1" x14ac:dyDescent="0.4">
      <c r="B25" s="79" t="s">
        <v>137</v>
      </c>
      <c r="C25" s="75" t="s">
        <v>151</v>
      </c>
      <c r="D25" s="102">
        <v>6.6847705172307201E-4</v>
      </c>
      <c r="E25" s="102">
        <v>1.5395476877079316E-4</v>
      </c>
      <c r="F25" s="102">
        <v>4.4975946515249081E-5</v>
      </c>
      <c r="G25" s="102">
        <v>2.0757354684472918E-5</v>
      </c>
      <c r="H25" s="102">
        <v>2.8638885921108066E-5</v>
      </c>
      <c r="I25" s="102">
        <v>3.1632974818824957E-5</v>
      </c>
      <c r="J25" s="102">
        <v>7.6774429793439452E-5</v>
      </c>
      <c r="K25" s="102">
        <v>1.8378551750679253E-5</v>
      </c>
      <c r="L25" s="102">
        <v>6.4837899549367696E-5</v>
      </c>
      <c r="M25" s="102">
        <v>2.3031548909594922E-5</v>
      </c>
      <c r="N25" s="102">
        <v>2.7364816865917147E-5</v>
      </c>
      <c r="O25" s="102">
        <v>2.1860750945345746E-5</v>
      </c>
      <c r="P25" s="102">
        <v>2.2553855959905933E-5</v>
      </c>
      <c r="Q25" s="102">
        <v>1.4435901995532286E-5</v>
      </c>
      <c r="R25" s="102">
        <v>2.4845997737616122E-5</v>
      </c>
      <c r="S25" s="102">
        <v>2.0060459192836845E-5</v>
      </c>
      <c r="T25" s="102">
        <v>2.4446835847379835E-5</v>
      </c>
      <c r="U25" s="102">
        <v>1.4586237447125719E-5</v>
      </c>
      <c r="V25" s="102">
        <v>1.4275941187367858E-5</v>
      </c>
      <c r="W25" s="102">
        <v>1.0243217527327992</v>
      </c>
      <c r="X25" s="102">
        <v>9.1818032561653197E-5</v>
      </c>
      <c r="Y25" s="102">
        <v>4.5536293983275399E-5</v>
      </c>
      <c r="Z25" s="102">
        <v>5.53981973692418E-5</v>
      </c>
      <c r="AA25" s="102">
        <v>4.3742789996395648E-5</v>
      </c>
      <c r="AB25" s="102">
        <v>5.0873355734410129E-5</v>
      </c>
      <c r="AC25" s="102">
        <v>4.8048971651454125E-5</v>
      </c>
      <c r="AD25" s="102">
        <v>4.3684098766354603E-5</v>
      </c>
      <c r="AE25" s="102">
        <v>1.3029577609425887E-5</v>
      </c>
      <c r="AF25" s="102">
        <v>8.1228066178515225E-4</v>
      </c>
      <c r="AG25" s="102">
        <v>4.8700929097130907E-5</v>
      </c>
      <c r="AH25" s="102">
        <v>7.457024055183614E-4</v>
      </c>
      <c r="AI25" s="102">
        <v>4.7191461093795228E-5</v>
      </c>
      <c r="AJ25" s="102">
        <v>2.3959123205824651E-5</v>
      </c>
      <c r="AK25" s="102">
        <v>3.923301532287915E-5</v>
      </c>
      <c r="AL25" s="102">
        <v>1.9257178902021122E-4</v>
      </c>
      <c r="AM25" s="102">
        <v>3.607859554673232E-5</v>
      </c>
      <c r="AN25" s="102">
        <v>4.9300008746464381E-5</v>
      </c>
      <c r="AO25" s="103">
        <v>2.4548442733071825E-4</v>
      </c>
    </row>
    <row r="26" spans="2:41" ht="14.25" customHeight="1" x14ac:dyDescent="0.4">
      <c r="B26" s="79" t="s">
        <v>59</v>
      </c>
      <c r="C26" s="75" t="s">
        <v>60</v>
      </c>
      <c r="D26" s="102">
        <v>1.0757520406794818E-3</v>
      </c>
      <c r="E26" s="102">
        <v>2.7537230970532817E-3</v>
      </c>
      <c r="F26" s="102">
        <v>4.8025514088436382E-3</v>
      </c>
      <c r="G26" s="102">
        <v>2.8963644529513E-3</v>
      </c>
      <c r="H26" s="102">
        <v>3.4073572604554647E-3</v>
      </c>
      <c r="I26" s="102">
        <v>1.6575744290907098E-3</v>
      </c>
      <c r="J26" s="102">
        <v>1.3446576574614991E-3</v>
      </c>
      <c r="K26" s="102">
        <v>1.3227638583867807E-3</v>
      </c>
      <c r="L26" s="102">
        <v>2.5145567771391463E-3</v>
      </c>
      <c r="M26" s="102">
        <v>3.0836486576405271E-3</v>
      </c>
      <c r="N26" s="102">
        <v>2.9803803279189836E-3</v>
      </c>
      <c r="O26" s="102">
        <v>1.0436371783752252E-3</v>
      </c>
      <c r="P26" s="102">
        <v>7.7461638383189183E-4</v>
      </c>
      <c r="Q26" s="102">
        <v>7.2811125145876108E-4</v>
      </c>
      <c r="R26" s="102">
        <v>2.0092878334773056E-3</v>
      </c>
      <c r="S26" s="102">
        <v>1.1230290877232982E-3</v>
      </c>
      <c r="T26" s="102">
        <v>1.0984499248125278E-3</v>
      </c>
      <c r="U26" s="102">
        <v>3.9754920921622862E-3</v>
      </c>
      <c r="V26" s="102">
        <v>7.4771558172706315E-4</v>
      </c>
      <c r="W26" s="102">
        <v>1.0325346976412979E-3</v>
      </c>
      <c r="X26" s="102">
        <v>1.0114609440923188</v>
      </c>
      <c r="Y26" s="102">
        <v>1.5501163786667189E-3</v>
      </c>
      <c r="Z26" s="102">
        <v>4.9041159973380755E-3</v>
      </c>
      <c r="AA26" s="102">
        <v>2.1481413114705023E-3</v>
      </c>
      <c r="AB26" s="102">
        <v>2.1485894133665218E-3</v>
      </c>
      <c r="AC26" s="102">
        <v>2.2968707197090913E-3</v>
      </c>
      <c r="AD26" s="102">
        <v>5.5085320211463009E-3</v>
      </c>
      <c r="AE26" s="102">
        <v>6.4488261125861008E-4</v>
      </c>
      <c r="AF26" s="102">
        <v>2.0315297205484714E-3</v>
      </c>
      <c r="AG26" s="102">
        <v>7.7074180996063845E-3</v>
      </c>
      <c r="AH26" s="102">
        <v>3.101750183866219E-3</v>
      </c>
      <c r="AI26" s="102">
        <v>5.3826401189210286E-3</v>
      </c>
      <c r="AJ26" s="102">
        <v>1.9763856783682546E-3</v>
      </c>
      <c r="AK26" s="102">
        <v>1.3031611665570828E-2</v>
      </c>
      <c r="AL26" s="102">
        <v>3.1333676553845038E-3</v>
      </c>
      <c r="AM26" s="102">
        <v>2.1283503015721143E-3</v>
      </c>
      <c r="AN26" s="102">
        <v>4.4430345490828527E-2</v>
      </c>
      <c r="AO26" s="103">
        <v>2.0023391269765891E-3</v>
      </c>
    </row>
    <row r="27" spans="2:41" ht="14.25" customHeight="1" x14ac:dyDescent="0.4">
      <c r="B27" s="79" t="s">
        <v>61</v>
      </c>
      <c r="C27" s="75" t="s">
        <v>32</v>
      </c>
      <c r="D27" s="102">
        <v>3.3136798506622571E-3</v>
      </c>
      <c r="E27" s="102">
        <v>5.8849733531215163E-3</v>
      </c>
      <c r="F27" s="102">
        <v>1.6694802089298095E-3</v>
      </c>
      <c r="G27" s="102">
        <v>1.8024965095781405E-3</v>
      </c>
      <c r="H27" s="102">
        <v>2.9192625053996446E-3</v>
      </c>
      <c r="I27" s="102">
        <v>2.6676500172938956E-3</v>
      </c>
      <c r="J27" s="102">
        <v>7.9107635085470286E-3</v>
      </c>
      <c r="K27" s="102">
        <v>2.9209092035591701E-3</v>
      </c>
      <c r="L27" s="102">
        <v>2.7589115280719219E-3</v>
      </c>
      <c r="M27" s="102">
        <v>3.3043573191414311E-3</v>
      </c>
      <c r="N27" s="102">
        <v>3.9982107437298593E-3</v>
      </c>
      <c r="O27" s="102">
        <v>3.6337647539709033E-3</v>
      </c>
      <c r="P27" s="102">
        <v>1.8191491770924229E-3</v>
      </c>
      <c r="Q27" s="102">
        <v>1.7539181988614552E-3</v>
      </c>
      <c r="R27" s="102">
        <v>2.5551065259500961E-3</v>
      </c>
      <c r="S27" s="102">
        <v>4.6489049713447552E-3</v>
      </c>
      <c r="T27" s="102">
        <v>2.4850280605079136E-3</v>
      </c>
      <c r="U27" s="102">
        <v>4.5115522247621308E-4</v>
      </c>
      <c r="V27" s="102">
        <v>6.9888401712337334E-4</v>
      </c>
      <c r="W27" s="102">
        <v>1.9882247119469855E-3</v>
      </c>
      <c r="X27" s="102">
        <v>2.964634699517001E-3</v>
      </c>
      <c r="Y27" s="102">
        <v>1.0014943181218536</v>
      </c>
      <c r="Z27" s="102">
        <v>1.7538315826348551E-2</v>
      </c>
      <c r="AA27" s="102">
        <v>3.0800319069811798E-2</v>
      </c>
      <c r="AB27" s="102">
        <v>4.3067718133435089E-3</v>
      </c>
      <c r="AC27" s="102">
        <v>3.8214540006653E-3</v>
      </c>
      <c r="AD27" s="102">
        <v>3.6018798115164522E-3</v>
      </c>
      <c r="AE27" s="102">
        <v>9.111947592763979E-3</v>
      </c>
      <c r="AF27" s="102">
        <v>1.0869560425217495E-2</v>
      </c>
      <c r="AG27" s="102">
        <v>4.83101069729847E-3</v>
      </c>
      <c r="AH27" s="102">
        <v>7.4051369320350443E-3</v>
      </c>
      <c r="AI27" s="102">
        <v>6.5710263005699827E-3</v>
      </c>
      <c r="AJ27" s="102">
        <v>2.9964263195751905E-3</v>
      </c>
      <c r="AK27" s="102">
        <v>2.6617529559569736E-3</v>
      </c>
      <c r="AL27" s="102">
        <v>1.9432764216860627E-3</v>
      </c>
      <c r="AM27" s="102">
        <v>2.9786243675614076E-3</v>
      </c>
      <c r="AN27" s="102">
        <v>1.6029228322994766E-3</v>
      </c>
      <c r="AO27" s="103">
        <v>3.2796262746010983E-3</v>
      </c>
    </row>
    <row r="28" spans="2:41" ht="14.25" customHeight="1" x14ac:dyDescent="0.4">
      <c r="B28" s="79" t="s">
        <v>62</v>
      </c>
      <c r="C28" s="75" t="s">
        <v>63</v>
      </c>
      <c r="D28" s="102">
        <v>5.8403263040603427E-3</v>
      </c>
      <c r="E28" s="102">
        <v>1.5307408063377879E-2</v>
      </c>
      <c r="F28" s="102">
        <v>1.1161261183553635E-2</v>
      </c>
      <c r="G28" s="102">
        <v>1.5043090123829282E-2</v>
      </c>
      <c r="H28" s="102">
        <v>6.9492457063791042E-3</v>
      </c>
      <c r="I28" s="102">
        <v>1.3654110519822092E-2</v>
      </c>
      <c r="J28" s="102">
        <v>2.1053019425714206E-2</v>
      </c>
      <c r="K28" s="102">
        <v>1.3268479657318293E-2</v>
      </c>
      <c r="L28" s="102">
        <v>1.8642740769035208E-2</v>
      </c>
      <c r="M28" s="102">
        <v>2.6237344975645092E-2</v>
      </c>
      <c r="N28" s="102">
        <v>1.4564061746577494E-2</v>
      </c>
      <c r="O28" s="102">
        <v>1.2511533977885049E-2</v>
      </c>
      <c r="P28" s="102">
        <v>6.3425112783208702E-3</v>
      </c>
      <c r="Q28" s="102">
        <v>4.1984925904039417E-3</v>
      </c>
      <c r="R28" s="102">
        <v>3.2884152496713672E-3</v>
      </c>
      <c r="S28" s="102">
        <v>1.4785352891051868E-2</v>
      </c>
      <c r="T28" s="102">
        <v>4.8844322765949468E-3</v>
      </c>
      <c r="U28" s="102">
        <v>3.206369053345494E-3</v>
      </c>
      <c r="V28" s="102">
        <v>5.0023816910563495E-3</v>
      </c>
      <c r="W28" s="102">
        <v>9.2777999687150264E-3</v>
      </c>
      <c r="X28" s="102">
        <v>1.2739769911799811E-2</v>
      </c>
      <c r="Y28" s="102">
        <v>3.2468263206204269E-3</v>
      </c>
      <c r="Z28" s="102">
        <v>1.0612821763500924</v>
      </c>
      <c r="AA28" s="102">
        <v>2.3512144685928778E-2</v>
      </c>
      <c r="AB28" s="102">
        <v>3.7418334172071237E-2</v>
      </c>
      <c r="AC28" s="102">
        <v>9.8997065861033719E-3</v>
      </c>
      <c r="AD28" s="102">
        <v>3.8114455038869774E-3</v>
      </c>
      <c r="AE28" s="102">
        <v>3.218910903696995E-3</v>
      </c>
      <c r="AF28" s="102">
        <v>6.8074253032042349E-3</v>
      </c>
      <c r="AG28" s="102">
        <v>4.6904548290950176E-3</v>
      </c>
      <c r="AH28" s="102">
        <v>7.0588348615027302E-3</v>
      </c>
      <c r="AI28" s="102">
        <v>1.1020414815333434E-2</v>
      </c>
      <c r="AJ28" s="102">
        <v>8.3796725592310255E-3</v>
      </c>
      <c r="AK28" s="102">
        <v>3.4857186049644519E-3</v>
      </c>
      <c r="AL28" s="102">
        <v>3.7196416539402462E-3</v>
      </c>
      <c r="AM28" s="102">
        <v>1.8147736380775228E-2</v>
      </c>
      <c r="AN28" s="102">
        <v>3.559556872349301E-3</v>
      </c>
      <c r="AO28" s="103">
        <v>5.5391969380513689E-3</v>
      </c>
    </row>
    <row r="29" spans="2:41" ht="14.25" customHeight="1" x14ac:dyDescent="0.4">
      <c r="B29" s="79" t="s">
        <v>64</v>
      </c>
      <c r="C29" s="75" t="s">
        <v>65</v>
      </c>
      <c r="D29" s="102">
        <v>8.555939107978296E-4</v>
      </c>
      <c r="E29" s="102">
        <v>3.310901209129441E-3</v>
      </c>
      <c r="F29" s="102">
        <v>2.2404675179861929E-3</v>
      </c>
      <c r="G29" s="102">
        <v>8.0743679520890895E-4</v>
      </c>
      <c r="H29" s="102">
        <v>9.3172113785921292E-4</v>
      </c>
      <c r="I29" s="102">
        <v>2.10588943840754E-3</v>
      </c>
      <c r="J29" s="102">
        <v>1.3719567279181309E-3</v>
      </c>
      <c r="K29" s="102">
        <v>8.1960928496533107E-4</v>
      </c>
      <c r="L29" s="102">
        <v>1.5724154051525185E-3</v>
      </c>
      <c r="M29" s="102">
        <v>4.218358325508519E-4</v>
      </c>
      <c r="N29" s="102">
        <v>8.2120638390140058E-4</v>
      </c>
      <c r="O29" s="102">
        <v>7.751955364341599E-4</v>
      </c>
      <c r="P29" s="102">
        <v>7.0688679051794678E-4</v>
      </c>
      <c r="Q29" s="102">
        <v>4.7595035002687781E-4</v>
      </c>
      <c r="R29" s="102">
        <v>2.5102087593688177E-3</v>
      </c>
      <c r="S29" s="102">
        <v>1.5269806287921759E-3</v>
      </c>
      <c r="T29" s="102">
        <v>8.9064966604648313E-4</v>
      </c>
      <c r="U29" s="102">
        <v>1.8985916042629192E-4</v>
      </c>
      <c r="V29" s="102">
        <v>3.7619693201474357E-4</v>
      </c>
      <c r="W29" s="102">
        <v>5.4578732462430102E-4</v>
      </c>
      <c r="X29" s="102">
        <v>1.6078432894322573E-3</v>
      </c>
      <c r="Y29" s="102">
        <v>9.7981044538736871E-4</v>
      </c>
      <c r="Z29" s="102">
        <v>1.456160275796292E-3</v>
      </c>
      <c r="AA29" s="102">
        <v>1.0700941527063297</v>
      </c>
      <c r="AB29" s="102">
        <v>8.1333641297072906E-3</v>
      </c>
      <c r="AC29" s="102">
        <v>1.8225215971536294E-3</v>
      </c>
      <c r="AD29" s="102">
        <v>1.3220455031113956E-3</v>
      </c>
      <c r="AE29" s="102">
        <v>5.9295506864237254E-4</v>
      </c>
      <c r="AF29" s="102">
        <v>5.541097090629412E-3</v>
      </c>
      <c r="AG29" s="102">
        <v>2.1805507201849068E-3</v>
      </c>
      <c r="AH29" s="102">
        <v>3.2878683688522124E-3</v>
      </c>
      <c r="AI29" s="102">
        <v>7.6979508094187033E-3</v>
      </c>
      <c r="AJ29" s="102">
        <v>4.016885601703506E-3</v>
      </c>
      <c r="AK29" s="102">
        <v>2.0546583497046251E-3</v>
      </c>
      <c r="AL29" s="102">
        <v>9.0440367119276339E-4</v>
      </c>
      <c r="AM29" s="102">
        <v>6.8233455808879113E-3</v>
      </c>
      <c r="AN29" s="102">
        <v>7.7914152897681538E-4</v>
      </c>
      <c r="AO29" s="103">
        <v>2.55357039219337E-3</v>
      </c>
    </row>
    <row r="30" spans="2:41" ht="14.25" customHeight="1" x14ac:dyDescent="0.4">
      <c r="B30" s="79" t="s">
        <v>66</v>
      </c>
      <c r="C30" s="75" t="s">
        <v>67</v>
      </c>
      <c r="D30" s="102">
        <v>7.0731369387951395E-4</v>
      </c>
      <c r="E30" s="102">
        <v>3.0490656190413452E-3</v>
      </c>
      <c r="F30" s="102">
        <v>1.1705986965256847E-3</v>
      </c>
      <c r="G30" s="102">
        <v>6.9104990514494153E-4</v>
      </c>
      <c r="H30" s="102">
        <v>6.3978465507679902E-4</v>
      </c>
      <c r="I30" s="102">
        <v>2.9823831054177461E-3</v>
      </c>
      <c r="J30" s="102">
        <v>1.0709712732109573E-3</v>
      </c>
      <c r="K30" s="102">
        <v>5.4744129038528154E-4</v>
      </c>
      <c r="L30" s="102">
        <v>3.2012338545314768E-3</v>
      </c>
      <c r="M30" s="102">
        <v>8.6925236380022567E-4</v>
      </c>
      <c r="N30" s="102">
        <v>5.7320170603815932E-4</v>
      </c>
      <c r="O30" s="102">
        <v>5.4049679159832444E-4</v>
      </c>
      <c r="P30" s="102">
        <v>5.4099145642399083E-4</v>
      </c>
      <c r="Q30" s="102">
        <v>2.9200886010267936E-4</v>
      </c>
      <c r="R30" s="102">
        <v>3.4005682342554337E-3</v>
      </c>
      <c r="S30" s="102">
        <v>1.0837550671858826E-3</v>
      </c>
      <c r="T30" s="102">
        <v>4.9379680211203186E-4</v>
      </c>
      <c r="U30" s="102">
        <v>3.1444174510563295E-4</v>
      </c>
      <c r="V30" s="102">
        <v>2.4612842873299423E-4</v>
      </c>
      <c r="W30" s="102">
        <v>1.1937515127176119E-3</v>
      </c>
      <c r="X30" s="102">
        <v>1.0590314730643288E-3</v>
      </c>
      <c r="Y30" s="102">
        <v>1.8280415821372727E-3</v>
      </c>
      <c r="Z30" s="102">
        <v>2.614640204431895E-2</v>
      </c>
      <c r="AA30" s="102">
        <v>2.4524153706525598E-3</v>
      </c>
      <c r="AB30" s="102">
        <v>1.0014497559587803</v>
      </c>
      <c r="AC30" s="102">
        <v>1.4682461759847839E-3</v>
      </c>
      <c r="AD30" s="102">
        <v>2.4259362376001358E-3</v>
      </c>
      <c r="AE30" s="102">
        <v>3.6714158263449363E-4</v>
      </c>
      <c r="AF30" s="102">
        <v>3.3719162157896596E-3</v>
      </c>
      <c r="AG30" s="102">
        <v>3.4295163905378773E-3</v>
      </c>
      <c r="AH30" s="102">
        <v>1.5726466357536103E-2</v>
      </c>
      <c r="AI30" s="102">
        <v>3.7691829285997503E-3</v>
      </c>
      <c r="AJ30" s="102">
        <v>3.140504496119894E-3</v>
      </c>
      <c r="AK30" s="102">
        <v>5.4621768173314302E-4</v>
      </c>
      <c r="AL30" s="102">
        <v>6.1173083493122366E-4</v>
      </c>
      <c r="AM30" s="102">
        <v>1.1546765857720107E-2</v>
      </c>
      <c r="AN30" s="102">
        <v>5.8527857995893738E-4</v>
      </c>
      <c r="AO30" s="103">
        <v>1.4271305219616972E-2</v>
      </c>
    </row>
    <row r="31" spans="2:41" ht="14.25" customHeight="1" x14ac:dyDescent="0.4">
      <c r="B31" s="79" t="s">
        <v>68</v>
      </c>
      <c r="C31" s="75" t="s">
        <v>36</v>
      </c>
      <c r="D31" s="102">
        <v>6.7416297193154312E-2</v>
      </c>
      <c r="E31" s="102">
        <v>4.3185687905447939E-2</v>
      </c>
      <c r="F31" s="102">
        <v>9.4831074171766172E-2</v>
      </c>
      <c r="G31" s="102">
        <v>5.6761534488565989E-2</v>
      </c>
      <c r="H31" s="102">
        <v>7.3200106594639547E-2</v>
      </c>
      <c r="I31" s="102">
        <v>4.5690184204916301E-2</v>
      </c>
      <c r="J31" s="102">
        <v>0.10077554870912835</v>
      </c>
      <c r="K31" s="102">
        <v>4.5828119998782543E-2</v>
      </c>
      <c r="L31" s="102">
        <v>3.8285243689403108E-2</v>
      </c>
      <c r="M31" s="102">
        <v>4.3164728605040954E-2</v>
      </c>
      <c r="N31" s="102">
        <v>6.1842229261236781E-2</v>
      </c>
      <c r="O31" s="102">
        <v>3.9772285853134123E-2</v>
      </c>
      <c r="P31" s="102">
        <v>3.8381722076876214E-2</v>
      </c>
      <c r="Q31" s="102">
        <v>2.745114071148036E-2</v>
      </c>
      <c r="R31" s="102">
        <v>4.587981625204185E-2</v>
      </c>
      <c r="S31" s="102">
        <v>3.6360565471345134E-2</v>
      </c>
      <c r="T31" s="102">
        <v>5.2357521183562281E-2</v>
      </c>
      <c r="U31" s="102">
        <v>3.898483258370071E-2</v>
      </c>
      <c r="V31" s="102">
        <v>2.9529539320916943E-2</v>
      </c>
      <c r="W31" s="102">
        <v>3.8260991276033475E-2</v>
      </c>
      <c r="X31" s="102">
        <v>6.8839504182854797E-2</v>
      </c>
      <c r="Y31" s="102">
        <v>5.6581784733883381E-2</v>
      </c>
      <c r="Z31" s="102">
        <v>1.7636565594361893E-2</v>
      </c>
      <c r="AA31" s="102">
        <v>2.5221078459918826E-2</v>
      </c>
      <c r="AB31" s="102">
        <v>2.1037814300813907E-2</v>
      </c>
      <c r="AC31" s="102">
        <v>1.0154893451569191</v>
      </c>
      <c r="AD31" s="102">
        <v>1.0985799427160979E-2</v>
      </c>
      <c r="AE31" s="102">
        <v>3.7557735221180168E-3</v>
      </c>
      <c r="AF31" s="102">
        <v>5.9589801201679962E-2</v>
      </c>
      <c r="AG31" s="102">
        <v>2.0404356183845476E-2</v>
      </c>
      <c r="AH31" s="102">
        <v>1.3924464899640313E-2</v>
      </c>
      <c r="AI31" s="102">
        <v>2.1508259001977156E-2</v>
      </c>
      <c r="AJ31" s="102">
        <v>5.369888211854993E-2</v>
      </c>
      <c r="AK31" s="102">
        <v>3.8994749797826522E-2</v>
      </c>
      <c r="AL31" s="102">
        <v>2.0616274430932013E-2</v>
      </c>
      <c r="AM31" s="102">
        <v>7.7486307666774792E-2</v>
      </c>
      <c r="AN31" s="102">
        <v>0.2595251817473142</v>
      </c>
      <c r="AO31" s="103">
        <v>1.981631031321849E-2</v>
      </c>
    </row>
    <row r="32" spans="2:41" ht="14.25" customHeight="1" x14ac:dyDescent="0.4">
      <c r="B32" s="79" t="s">
        <v>69</v>
      </c>
      <c r="C32" s="75" t="s">
        <v>38</v>
      </c>
      <c r="D32" s="102">
        <v>1.1508942296967785E-2</v>
      </c>
      <c r="E32" s="102">
        <v>6.078292931122755E-2</v>
      </c>
      <c r="F32" s="102">
        <v>1.0288804751603995E-2</v>
      </c>
      <c r="G32" s="102">
        <v>1.7535438427185485E-2</v>
      </c>
      <c r="H32" s="102">
        <v>1.3541647903718413E-2</v>
      </c>
      <c r="I32" s="102">
        <v>9.256500772373482E-3</v>
      </c>
      <c r="J32" s="102">
        <v>9.5015110263228456E-3</v>
      </c>
      <c r="K32" s="102">
        <v>5.5558950983771857E-3</v>
      </c>
      <c r="L32" s="102">
        <v>1.3250525743330049E-2</v>
      </c>
      <c r="M32" s="102">
        <v>7.1639241097980364E-3</v>
      </c>
      <c r="N32" s="102">
        <v>1.051617633380475E-2</v>
      </c>
      <c r="O32" s="102">
        <v>1.0200543745020859E-2</v>
      </c>
      <c r="P32" s="102">
        <v>8.3054101384139878E-3</v>
      </c>
      <c r="Q32" s="102">
        <v>6.2507242712400417E-3</v>
      </c>
      <c r="R32" s="102">
        <v>1.785666424880648E-2</v>
      </c>
      <c r="S32" s="102">
        <v>8.719969879298203E-3</v>
      </c>
      <c r="T32" s="102">
        <v>8.6957428208531209E-3</v>
      </c>
      <c r="U32" s="102">
        <v>5.3548846152002725E-3</v>
      </c>
      <c r="V32" s="102">
        <v>4.5281420067477974E-3</v>
      </c>
      <c r="W32" s="102">
        <v>1.4204863443749353E-2</v>
      </c>
      <c r="X32" s="102">
        <v>1.9545991690385692E-2</v>
      </c>
      <c r="Y32" s="102">
        <v>1.6062378656406001E-2</v>
      </c>
      <c r="Z32" s="102">
        <v>2.3970288429343924E-2</v>
      </c>
      <c r="AA32" s="102">
        <v>2.9390174890712016E-2</v>
      </c>
      <c r="AB32" s="102">
        <v>4.8341448128212137E-2</v>
      </c>
      <c r="AC32" s="102">
        <v>2.2604474367800758E-2</v>
      </c>
      <c r="AD32" s="102">
        <v>1.051896799019099</v>
      </c>
      <c r="AE32" s="102">
        <v>8.1222734831891782E-2</v>
      </c>
      <c r="AF32" s="102">
        <v>3.2467331755236584E-2</v>
      </c>
      <c r="AG32" s="102">
        <v>1.1249046309487237E-2</v>
      </c>
      <c r="AH32" s="102">
        <v>2.4565014633350351E-2</v>
      </c>
      <c r="AI32" s="102">
        <v>1.1324130348542032E-2</v>
      </c>
      <c r="AJ32" s="102">
        <v>1.3853370048831928E-2</v>
      </c>
      <c r="AK32" s="102">
        <v>2.8056634457441776E-2</v>
      </c>
      <c r="AL32" s="102">
        <v>1.1840798838578942E-2</v>
      </c>
      <c r="AM32" s="102">
        <v>1.1294127847853865E-2</v>
      </c>
      <c r="AN32" s="102">
        <v>8.1637504863133984E-3</v>
      </c>
      <c r="AO32" s="103">
        <v>1.548002689822585E-2</v>
      </c>
    </row>
    <row r="33" spans="2:41" ht="14.25" customHeight="1" x14ac:dyDescent="0.4">
      <c r="B33" s="79" t="s">
        <v>70</v>
      </c>
      <c r="C33" s="75" t="s">
        <v>40</v>
      </c>
      <c r="D33" s="102">
        <v>1.4535437526877575E-2</v>
      </c>
      <c r="E33" s="102">
        <v>1.6182111320387441E-2</v>
      </c>
      <c r="F33" s="102">
        <v>8.5779661968839859E-3</v>
      </c>
      <c r="G33" s="102">
        <v>6.548895635004397E-3</v>
      </c>
      <c r="H33" s="102">
        <v>6.713552037200983E-3</v>
      </c>
      <c r="I33" s="102">
        <v>6.7713095839224222E-3</v>
      </c>
      <c r="J33" s="102">
        <v>9.4254950104505283E-3</v>
      </c>
      <c r="K33" s="102">
        <v>5.3812922901443003E-3</v>
      </c>
      <c r="L33" s="102">
        <v>9.1112325566297912E-3</v>
      </c>
      <c r="M33" s="102">
        <v>4.4827663252429819E-3</v>
      </c>
      <c r="N33" s="102">
        <v>6.0321099385066915E-3</v>
      </c>
      <c r="O33" s="102">
        <v>6.1431776616111882E-3</v>
      </c>
      <c r="P33" s="102">
        <v>5.7928849113994081E-3</v>
      </c>
      <c r="Q33" s="102">
        <v>3.813564064588262E-3</v>
      </c>
      <c r="R33" s="102">
        <v>5.5199216063162651E-3</v>
      </c>
      <c r="S33" s="102">
        <v>4.292763755171616E-3</v>
      </c>
      <c r="T33" s="102">
        <v>5.8909506921554196E-3</v>
      </c>
      <c r="U33" s="102">
        <v>5.7943353747887897E-3</v>
      </c>
      <c r="V33" s="102">
        <v>2.4450824692001166E-3</v>
      </c>
      <c r="W33" s="102">
        <v>4.2580322852401112E-3</v>
      </c>
      <c r="X33" s="102">
        <v>9.5348349191951461E-3</v>
      </c>
      <c r="Y33" s="102">
        <v>9.1239462910321905E-3</v>
      </c>
      <c r="Z33" s="102">
        <v>1.5244696137913743E-2</v>
      </c>
      <c r="AA33" s="102">
        <v>6.2924155546100974E-3</v>
      </c>
      <c r="AB33" s="102">
        <v>7.0526188213255268E-3</v>
      </c>
      <c r="AC33" s="102">
        <v>3.3312341853081427E-2</v>
      </c>
      <c r="AD33" s="102">
        <v>2.0367402132767574E-2</v>
      </c>
      <c r="AE33" s="102">
        <v>1.0393724099568873</v>
      </c>
      <c r="AF33" s="102">
        <v>3.1830474959746204E-2</v>
      </c>
      <c r="AG33" s="102">
        <v>2.5701088515804695E-2</v>
      </c>
      <c r="AH33" s="102">
        <v>4.9217664502025082E-3</v>
      </c>
      <c r="AI33" s="102">
        <v>1.0855008181906774E-2</v>
      </c>
      <c r="AJ33" s="102">
        <v>2.041310632126116E-2</v>
      </c>
      <c r="AK33" s="102">
        <v>2.2290265114325733E-2</v>
      </c>
      <c r="AL33" s="102">
        <v>1.170273939655081E-2</v>
      </c>
      <c r="AM33" s="102">
        <v>1.6867256447475984E-2</v>
      </c>
      <c r="AN33" s="102">
        <v>1.0181989391437945E-2</v>
      </c>
      <c r="AO33" s="103">
        <v>3.8307454989834379E-2</v>
      </c>
    </row>
    <row r="34" spans="2:41" ht="14.25" customHeight="1" x14ac:dyDescent="0.4">
      <c r="B34" s="79" t="s">
        <v>71</v>
      </c>
      <c r="C34" s="75" t="s">
        <v>42</v>
      </c>
      <c r="D34" s="102">
        <v>4.0648341999002746E-2</v>
      </c>
      <c r="E34" s="102">
        <v>0.19236673916096508</v>
      </c>
      <c r="F34" s="102">
        <v>3.2150452646018811E-2</v>
      </c>
      <c r="G34" s="102">
        <v>1.9622417245136546E-2</v>
      </c>
      <c r="H34" s="102">
        <v>2.8850323686977073E-2</v>
      </c>
      <c r="I34" s="102">
        <v>2.3001410569973242E-2</v>
      </c>
      <c r="J34" s="102">
        <v>8.5035059429591026E-2</v>
      </c>
      <c r="K34" s="102">
        <v>1.4910640680748519E-2</v>
      </c>
      <c r="L34" s="102">
        <v>7.3312264847470179E-2</v>
      </c>
      <c r="M34" s="102">
        <v>2.4811419272244572E-2</v>
      </c>
      <c r="N34" s="102">
        <v>2.7583737498403298E-2</v>
      </c>
      <c r="O34" s="102">
        <v>2.0492194968299918E-2</v>
      </c>
      <c r="P34" s="102">
        <v>1.8133004754376254E-2</v>
      </c>
      <c r="Q34" s="102">
        <v>1.1913841435247518E-2</v>
      </c>
      <c r="R34" s="102">
        <v>2.4580523636078613E-2</v>
      </c>
      <c r="S34" s="102">
        <v>1.5044391091779163E-2</v>
      </c>
      <c r="T34" s="102">
        <v>2.0073199979254899E-2</v>
      </c>
      <c r="U34" s="102">
        <v>1.1166526256870795E-2</v>
      </c>
      <c r="V34" s="102">
        <v>1.3128997292087661E-2</v>
      </c>
      <c r="W34" s="102">
        <v>1.3374380633813578E-2</v>
      </c>
      <c r="X34" s="102">
        <v>0.11008947365248863</v>
      </c>
      <c r="Y34" s="102">
        <v>3.6401006865133485E-2</v>
      </c>
      <c r="Z34" s="102">
        <v>2.9059602637873952E-2</v>
      </c>
      <c r="AA34" s="102">
        <v>2.1967639828999616E-2</v>
      </c>
      <c r="AB34" s="102">
        <v>4.8523340983693451E-2</v>
      </c>
      <c r="AC34" s="102">
        <v>4.3710764092518541E-2</v>
      </c>
      <c r="AD34" s="102">
        <v>2.9913783540520447E-2</v>
      </c>
      <c r="AE34" s="102">
        <v>6.1024533025884108E-3</v>
      </c>
      <c r="AF34" s="102">
        <v>1.094609524884141</v>
      </c>
      <c r="AG34" s="102">
        <v>2.7164040306010183E-2</v>
      </c>
      <c r="AH34" s="102">
        <v>2.8723750670839307E-2</v>
      </c>
      <c r="AI34" s="102">
        <v>2.3774095550710139E-2</v>
      </c>
      <c r="AJ34" s="102">
        <v>1.6908023534515936E-2</v>
      </c>
      <c r="AK34" s="102">
        <v>3.1980406016462896E-2</v>
      </c>
      <c r="AL34" s="102">
        <v>1.585023703928486E-2</v>
      </c>
      <c r="AM34" s="102">
        <v>3.1416587760835384E-2</v>
      </c>
      <c r="AN34" s="102">
        <v>6.0142425251106642E-2</v>
      </c>
      <c r="AO34" s="103">
        <v>7.9552957312452724E-2</v>
      </c>
    </row>
    <row r="35" spans="2:41" ht="14.25" customHeight="1" x14ac:dyDescent="0.4">
      <c r="B35" s="79" t="s">
        <v>72</v>
      </c>
      <c r="C35" s="75" t="s">
        <v>44</v>
      </c>
      <c r="D35" s="102">
        <v>8.0662583225411776E-3</v>
      </c>
      <c r="E35" s="102">
        <v>1.2006666296336942E-2</v>
      </c>
      <c r="F35" s="102">
        <v>9.8970554392726669E-3</v>
      </c>
      <c r="G35" s="102">
        <v>7.7597319978350782E-3</v>
      </c>
      <c r="H35" s="102">
        <v>8.9398592367019979E-3</v>
      </c>
      <c r="I35" s="102">
        <v>2.1120431200208338E-2</v>
      </c>
      <c r="J35" s="102">
        <v>1.231035232294264E-2</v>
      </c>
      <c r="K35" s="102">
        <v>7.6417744096928843E-3</v>
      </c>
      <c r="L35" s="102">
        <v>8.0170148675817645E-3</v>
      </c>
      <c r="M35" s="102">
        <v>5.7354155910378027E-3</v>
      </c>
      <c r="N35" s="102">
        <v>8.5227632772007719E-3</v>
      </c>
      <c r="O35" s="102">
        <v>8.1078109642597519E-3</v>
      </c>
      <c r="P35" s="102">
        <v>9.3183191591371672E-3</v>
      </c>
      <c r="Q35" s="102">
        <v>8.8362855916215965E-3</v>
      </c>
      <c r="R35" s="102">
        <v>1.2565791632443139E-2</v>
      </c>
      <c r="S35" s="102">
        <v>1.1746402978364922E-2</v>
      </c>
      <c r="T35" s="102">
        <v>1.3651969685365526E-2</v>
      </c>
      <c r="U35" s="102">
        <v>8.6300951771495753E-3</v>
      </c>
      <c r="V35" s="102">
        <v>4.0193173680840933E-3</v>
      </c>
      <c r="W35" s="102">
        <v>6.5548317222689553E-3</v>
      </c>
      <c r="X35" s="102">
        <v>1.1320741074183462E-2</v>
      </c>
      <c r="Y35" s="102">
        <v>1.331686153940341E-2</v>
      </c>
      <c r="Z35" s="102">
        <v>2.4444313778091756E-2</v>
      </c>
      <c r="AA35" s="102">
        <v>3.7861700599348708E-2</v>
      </c>
      <c r="AB35" s="102">
        <v>1.4167290995719102E-2</v>
      </c>
      <c r="AC35" s="102">
        <v>3.0013328900966287E-2</v>
      </c>
      <c r="AD35" s="102">
        <v>4.7458298585302636E-2</v>
      </c>
      <c r="AE35" s="102">
        <v>8.8076299455137706E-3</v>
      </c>
      <c r="AF35" s="102">
        <v>1.7610611061850034E-2</v>
      </c>
      <c r="AG35" s="102">
        <v>1.1254135877204949</v>
      </c>
      <c r="AH35" s="102">
        <v>2.5894261900224053E-2</v>
      </c>
      <c r="AI35" s="102">
        <v>2.3988106992795168E-2</v>
      </c>
      <c r="AJ35" s="102">
        <v>1.6536732465107316E-2</v>
      </c>
      <c r="AK35" s="102">
        <v>5.1428275014450769E-2</v>
      </c>
      <c r="AL35" s="102">
        <v>4.4071292127544168E-2</v>
      </c>
      <c r="AM35" s="102">
        <v>1.7568369261830627E-2</v>
      </c>
      <c r="AN35" s="102">
        <v>8.9793591734215854E-3</v>
      </c>
      <c r="AO35" s="103">
        <v>6.2454733979970083E-2</v>
      </c>
    </row>
    <row r="36" spans="2:41" ht="14.25" customHeight="1" x14ac:dyDescent="0.4">
      <c r="B36" s="74" t="s">
        <v>73</v>
      </c>
      <c r="C36" s="83" t="s">
        <v>46</v>
      </c>
      <c r="D36" s="102">
        <v>1.4738222673152121E-3</v>
      </c>
      <c r="E36" s="102">
        <v>5.1015478179277669E-3</v>
      </c>
      <c r="F36" s="102">
        <v>9.1810869967505319E-4</v>
      </c>
      <c r="G36" s="102">
        <v>9.4177090576312453E-4</v>
      </c>
      <c r="H36" s="102">
        <v>8.6399251604392748E-4</v>
      </c>
      <c r="I36" s="102">
        <v>8.9893720012917152E-4</v>
      </c>
      <c r="J36" s="102">
        <v>2.6139033022801214E-3</v>
      </c>
      <c r="K36" s="102">
        <v>7.1771739199004815E-4</v>
      </c>
      <c r="L36" s="102">
        <v>2.9229590456144217E-3</v>
      </c>
      <c r="M36" s="102">
        <v>1.5776426036577264E-3</v>
      </c>
      <c r="N36" s="102">
        <v>5.401051011767904E-4</v>
      </c>
      <c r="O36" s="102">
        <v>8.7143840874249361E-4</v>
      </c>
      <c r="P36" s="102">
        <v>1.9189816269144469E-3</v>
      </c>
      <c r="Q36" s="102">
        <v>1.3130919462253842E-3</v>
      </c>
      <c r="R36" s="102">
        <v>6.2360178161644864E-4</v>
      </c>
      <c r="S36" s="102">
        <v>9.4007762787654155E-4</v>
      </c>
      <c r="T36" s="102">
        <v>5.0318727864026656E-4</v>
      </c>
      <c r="U36" s="102">
        <v>2.2462580805236616E-3</v>
      </c>
      <c r="V36" s="102">
        <v>2.0312347389107741E-4</v>
      </c>
      <c r="W36" s="105">
        <v>1.7611996856546238E-3</v>
      </c>
      <c r="X36" s="105">
        <v>9.5366453677205509E-4</v>
      </c>
      <c r="Y36" s="102">
        <v>3.3241101837810406E-3</v>
      </c>
      <c r="Z36" s="102">
        <v>1.7016970748632576E-3</v>
      </c>
      <c r="AA36" s="102">
        <v>2.6460465102105448E-3</v>
      </c>
      <c r="AB36" s="102">
        <v>4.0946839947127792E-3</v>
      </c>
      <c r="AC36" s="102">
        <v>1.7937354796876603E-3</v>
      </c>
      <c r="AD36" s="102">
        <v>1.4585691903585948E-3</v>
      </c>
      <c r="AE36" s="102">
        <v>8.5564583040368281E-4</v>
      </c>
      <c r="AF36" s="102">
        <v>2.6796054121263754E-3</v>
      </c>
      <c r="AG36" s="102">
        <v>1.2352171729896483E-3</v>
      </c>
      <c r="AH36" s="102">
        <v>1.000539197501557</v>
      </c>
      <c r="AI36" s="102">
        <v>2.5995311591118851E-3</v>
      </c>
      <c r="AJ36" s="102">
        <v>1.2479500828725344E-3</v>
      </c>
      <c r="AK36" s="102">
        <v>1.395494647641904E-3</v>
      </c>
      <c r="AL36" s="102">
        <v>1.1054838141911574E-3</v>
      </c>
      <c r="AM36" s="102">
        <v>9.7098567769087504E-4</v>
      </c>
      <c r="AN36" s="102">
        <v>7.777363634008912E-4</v>
      </c>
      <c r="AO36" s="103">
        <v>0.24697220087826297</v>
      </c>
    </row>
    <row r="37" spans="2:41" ht="14.25" customHeight="1" x14ac:dyDescent="0.4">
      <c r="B37" s="74" t="s">
        <v>74</v>
      </c>
      <c r="C37" s="83" t="s">
        <v>152</v>
      </c>
      <c r="D37" s="102">
        <v>2.7892276154957077E-4</v>
      </c>
      <c r="E37" s="102">
        <v>2.2670782880865605E-4</v>
      </c>
      <c r="F37" s="102">
        <v>3.8491597133808884E-4</v>
      </c>
      <c r="G37" s="102">
        <v>8.1988678153246342E-5</v>
      </c>
      <c r="H37" s="102">
        <v>1.8346420952283164E-4</v>
      </c>
      <c r="I37" s="102">
        <v>3.8610554696735523E-4</v>
      </c>
      <c r="J37" s="102">
        <v>1.6840817873264012E-4</v>
      </c>
      <c r="K37" s="102">
        <v>1.554081262264828E-4</v>
      </c>
      <c r="L37" s="102">
        <v>1.2580491249780326E-4</v>
      </c>
      <c r="M37" s="102">
        <v>2.3571881681965526E-4</v>
      </c>
      <c r="N37" s="102">
        <v>2.0741736769952859E-4</v>
      </c>
      <c r="O37" s="102">
        <v>3.7227841327736597E-4</v>
      </c>
      <c r="P37" s="102">
        <v>4.3142935007127475E-4</v>
      </c>
      <c r="Q37" s="102">
        <v>3.0301574819051877E-4</v>
      </c>
      <c r="R37" s="102">
        <v>5.6251583594099923E-4</v>
      </c>
      <c r="S37" s="102">
        <v>1.3459933809975132E-3</v>
      </c>
      <c r="T37" s="102">
        <v>1.0647718141763088E-3</v>
      </c>
      <c r="U37" s="102">
        <v>7.3174411740250015E-4</v>
      </c>
      <c r="V37" s="102">
        <v>1.5062162758927287E-4</v>
      </c>
      <c r="W37" s="105">
        <v>4.9866353410151127E-4</v>
      </c>
      <c r="X37" s="105">
        <v>1.9962982362690607E-4</v>
      </c>
      <c r="Y37" s="102">
        <v>2.4406146855742304E-4</v>
      </c>
      <c r="Z37" s="102">
        <v>1.2125385008989211E-3</v>
      </c>
      <c r="AA37" s="102">
        <v>3.3376890948744035E-4</v>
      </c>
      <c r="AB37" s="102">
        <v>2.7605906731183346E-4</v>
      </c>
      <c r="AC37" s="102">
        <v>3.3511955853098892E-4</v>
      </c>
      <c r="AD37" s="102">
        <v>3.7431274569315703E-4</v>
      </c>
      <c r="AE37" s="102">
        <v>6.9312749809366631E-5</v>
      </c>
      <c r="AF37" s="102">
        <v>8.3288622566261481E-4</v>
      </c>
      <c r="AG37" s="102">
        <v>3.4285878729172644E-3</v>
      </c>
      <c r="AH37" s="102">
        <v>2.7769532206204289E-4</v>
      </c>
      <c r="AI37" s="102">
        <v>1.0001409710985112</v>
      </c>
      <c r="AJ37" s="102">
        <v>2.0425299748761975E-4</v>
      </c>
      <c r="AK37" s="102">
        <v>2.2823842234599335E-4</v>
      </c>
      <c r="AL37" s="102">
        <v>6.1605240066233053E-4</v>
      </c>
      <c r="AM37" s="102">
        <v>4.7210306430016315E-4</v>
      </c>
      <c r="AN37" s="102">
        <v>1.3204883917189265E-4</v>
      </c>
      <c r="AO37" s="103">
        <v>4.548241751759774E-4</v>
      </c>
    </row>
    <row r="38" spans="2:41" ht="14.25" customHeight="1" x14ac:dyDescent="0.4">
      <c r="B38" s="74" t="s">
        <v>75</v>
      </c>
      <c r="C38" s="75" t="s">
        <v>76</v>
      </c>
      <c r="D38" s="102">
        <v>2.5501316429041958E-3</v>
      </c>
      <c r="E38" s="102">
        <v>2.5862987733328894E-4</v>
      </c>
      <c r="F38" s="102">
        <v>9.6333836989468294E-5</v>
      </c>
      <c r="G38" s="102">
        <v>4.1266071884767461E-5</v>
      </c>
      <c r="H38" s="102">
        <v>5.1534356611593064E-5</v>
      </c>
      <c r="I38" s="102">
        <v>7.7588140030088995E-5</v>
      </c>
      <c r="J38" s="102">
        <v>1.2619741009936773E-4</v>
      </c>
      <c r="K38" s="102">
        <v>3.2896168061366803E-5</v>
      </c>
      <c r="L38" s="102">
        <v>1.1275572901366476E-4</v>
      </c>
      <c r="M38" s="102">
        <v>5.0413448484086328E-5</v>
      </c>
      <c r="N38" s="102">
        <v>4.4450510683301748E-5</v>
      </c>
      <c r="O38" s="102">
        <v>3.9142451279354399E-5</v>
      </c>
      <c r="P38" s="102">
        <v>4.5914177277653828E-5</v>
      </c>
      <c r="Q38" s="102">
        <v>3.2226657357426941E-5</v>
      </c>
      <c r="R38" s="102">
        <v>4.3194690880049269E-5</v>
      </c>
      <c r="S38" s="102">
        <v>3.7313926597047998E-5</v>
      </c>
      <c r="T38" s="102">
        <v>3.7782374378015376E-5</v>
      </c>
      <c r="U38" s="102">
        <v>3.9888990531581394E-5</v>
      </c>
      <c r="V38" s="102">
        <v>2.0491229065350896E-5</v>
      </c>
      <c r="W38" s="105">
        <v>3.9220278845152203E-5</v>
      </c>
      <c r="X38" s="105">
        <v>1.4520828194492373E-4</v>
      </c>
      <c r="Y38" s="102">
        <v>8.2224741450859251E-5</v>
      </c>
      <c r="Z38" s="102">
        <v>2.8457402642314888E-4</v>
      </c>
      <c r="AA38" s="102">
        <v>3.5494387094999667E-4</v>
      </c>
      <c r="AB38" s="102">
        <v>1.1224680380893607E-4</v>
      </c>
      <c r="AC38" s="102">
        <v>1.0759480539749873E-4</v>
      </c>
      <c r="AD38" s="102">
        <v>1.985722493498148E-4</v>
      </c>
      <c r="AE38" s="102">
        <v>3.9626580156915642E-5</v>
      </c>
      <c r="AF38" s="102">
        <v>1.13054179834056E-3</v>
      </c>
      <c r="AG38" s="102">
        <v>6.7724270244814088E-4</v>
      </c>
      <c r="AH38" s="102">
        <v>8.1305605143135331E-5</v>
      </c>
      <c r="AI38" s="102">
        <v>1.2036191630455774E-4</v>
      </c>
      <c r="AJ38" s="102">
        <v>1.0149097523341573</v>
      </c>
      <c r="AK38" s="102">
        <v>8.3095212908446329E-5</v>
      </c>
      <c r="AL38" s="102">
        <v>9.364733524344415E-5</v>
      </c>
      <c r="AM38" s="102">
        <v>1.3905298396089973E-4</v>
      </c>
      <c r="AN38" s="102">
        <v>8.114231396860993E-5</v>
      </c>
      <c r="AO38" s="103">
        <v>2.383089750768654E-3</v>
      </c>
    </row>
    <row r="39" spans="2:41" ht="14.25" customHeight="1" x14ac:dyDescent="0.4">
      <c r="B39" s="74" t="s">
        <v>77</v>
      </c>
      <c r="C39" s="83" t="s">
        <v>153</v>
      </c>
      <c r="D39" s="102">
        <v>2.1765462027058414E-3</v>
      </c>
      <c r="E39" s="102">
        <v>1.797299821353673E-3</v>
      </c>
      <c r="F39" s="102">
        <v>5.8259470555193748E-4</v>
      </c>
      <c r="G39" s="102">
        <v>3.888050416046372E-4</v>
      </c>
      <c r="H39" s="102">
        <v>8.924504074589452E-4</v>
      </c>
      <c r="I39" s="102">
        <v>1.4866086382112947E-3</v>
      </c>
      <c r="J39" s="102">
        <v>1.1414242073004208E-3</v>
      </c>
      <c r="K39" s="102">
        <v>3.0741982042783387E-4</v>
      </c>
      <c r="L39" s="102">
        <v>1.174473751363967E-3</v>
      </c>
      <c r="M39" s="102">
        <v>3.8127273672153186E-4</v>
      </c>
      <c r="N39" s="102">
        <v>3.8305203318522946E-4</v>
      </c>
      <c r="O39" s="102">
        <v>5.5968891206935713E-4</v>
      </c>
      <c r="P39" s="102">
        <v>1.3609888920889711E-3</v>
      </c>
      <c r="Q39" s="102">
        <v>4.320355360572228E-4</v>
      </c>
      <c r="R39" s="102">
        <v>6.4441289021086208E-4</v>
      </c>
      <c r="S39" s="102">
        <v>5.6797099198311338E-4</v>
      </c>
      <c r="T39" s="102">
        <v>5.292631508510932E-4</v>
      </c>
      <c r="U39" s="102">
        <v>1.0997422627345189E-4</v>
      </c>
      <c r="V39" s="102">
        <v>1.6463795005925119E-4</v>
      </c>
      <c r="W39" s="105">
        <v>4.9324829814906626E-4</v>
      </c>
      <c r="X39" s="105">
        <v>8.1871219134854202E-4</v>
      </c>
      <c r="Y39" s="102">
        <v>8.0578504553337508E-4</v>
      </c>
      <c r="Z39" s="102">
        <v>2.1578967576989525E-3</v>
      </c>
      <c r="AA39" s="102">
        <v>5.5932174835262955E-3</v>
      </c>
      <c r="AB39" s="102">
        <v>1.4306963758876085E-3</v>
      </c>
      <c r="AC39" s="102">
        <v>5.3406059595045234E-4</v>
      </c>
      <c r="AD39" s="102">
        <v>1.991370299697036E-3</v>
      </c>
      <c r="AE39" s="102">
        <v>4.6460459708659926E-4</v>
      </c>
      <c r="AF39" s="102">
        <v>1.1977930856388501E-3</v>
      </c>
      <c r="AG39" s="102">
        <v>1.1339666065323703E-3</v>
      </c>
      <c r="AH39" s="102">
        <v>2.5338077997876315E-4</v>
      </c>
      <c r="AI39" s="102">
        <v>1.2451212640835355E-3</v>
      </c>
      <c r="AJ39" s="102">
        <v>7.4845082041166927E-4</v>
      </c>
      <c r="AK39" s="102">
        <v>1.0002722769722829</v>
      </c>
      <c r="AL39" s="102">
        <v>1.3006630477565889E-3</v>
      </c>
      <c r="AM39" s="102">
        <v>1.4298016546495447E-3</v>
      </c>
      <c r="AN39" s="102">
        <v>2.4240657586969839E-4</v>
      </c>
      <c r="AO39" s="103">
        <v>2.9265234153648023E-3</v>
      </c>
    </row>
    <row r="40" spans="2:41" ht="14.25" customHeight="1" x14ac:dyDescent="0.4">
      <c r="B40" s="74" t="s">
        <v>78</v>
      </c>
      <c r="C40" s="83" t="s">
        <v>79</v>
      </c>
      <c r="D40" s="102">
        <v>3.975702575198703E-2</v>
      </c>
      <c r="E40" s="102">
        <v>7.133991006998476E-2</v>
      </c>
      <c r="F40" s="102">
        <v>6.6321240604976961E-2</v>
      </c>
      <c r="G40" s="102">
        <v>3.6665610775265388E-2</v>
      </c>
      <c r="H40" s="102">
        <v>3.9631107408032419E-2</v>
      </c>
      <c r="I40" s="102">
        <v>8.9698426138624957E-2</v>
      </c>
      <c r="J40" s="102">
        <v>8.5455986637487671E-2</v>
      </c>
      <c r="K40" s="102">
        <v>4.3821791997742311E-2</v>
      </c>
      <c r="L40" s="102">
        <v>6.1995399835287422E-2</v>
      </c>
      <c r="M40" s="102">
        <v>2.5244807983112572E-2</v>
      </c>
      <c r="N40" s="102">
        <v>4.4765750464845246E-2</v>
      </c>
      <c r="O40" s="102">
        <v>4.0870825647551914E-2</v>
      </c>
      <c r="P40" s="102">
        <v>5.14244210222553E-2</v>
      </c>
      <c r="Q40" s="102">
        <v>3.1108215133784846E-2</v>
      </c>
      <c r="R40" s="102">
        <v>4.2136999022375055E-2</v>
      </c>
      <c r="S40" s="102">
        <v>5.4102285190205726E-2</v>
      </c>
      <c r="T40" s="102">
        <v>6.0871049897863419E-2</v>
      </c>
      <c r="U40" s="102">
        <v>3.1244025835962658E-2</v>
      </c>
      <c r="V40" s="102">
        <v>2.9515819484598988E-2</v>
      </c>
      <c r="W40" s="105">
        <v>4.4605134569115107E-2</v>
      </c>
      <c r="X40" s="105">
        <v>7.0774488579725417E-2</v>
      </c>
      <c r="Y40" s="102">
        <v>0.10670951902355984</v>
      </c>
      <c r="Z40" s="102">
        <v>0.21125729318146966</v>
      </c>
      <c r="AA40" s="102">
        <v>0.16546614583158317</v>
      </c>
      <c r="AB40" s="102">
        <v>8.1998308617791657E-2</v>
      </c>
      <c r="AC40" s="102">
        <v>9.6494275331160229E-2</v>
      </c>
      <c r="AD40" s="102">
        <v>0.13384323757660793</v>
      </c>
      <c r="AE40" s="102">
        <v>5.1007525173289277E-2</v>
      </c>
      <c r="AF40" s="102">
        <v>0.11882771326691639</v>
      </c>
      <c r="AG40" s="102">
        <v>0.17887192361146773</v>
      </c>
      <c r="AH40" s="102">
        <v>0.10023335361421593</v>
      </c>
      <c r="AI40" s="102">
        <v>8.2766805264655033E-2</v>
      </c>
      <c r="AJ40" s="102">
        <v>6.7341615171109509E-2</v>
      </c>
      <c r="AK40" s="102">
        <v>9.5064538015038849E-2</v>
      </c>
      <c r="AL40" s="102">
        <v>1.1491244552101092</v>
      </c>
      <c r="AM40" s="102">
        <v>5.338004922295151E-2</v>
      </c>
      <c r="AN40" s="102">
        <v>3.3162989279118718E-2</v>
      </c>
      <c r="AO40" s="103">
        <v>8.1972195070572143E-2</v>
      </c>
    </row>
    <row r="41" spans="2:41" ht="14.25" customHeight="1" x14ac:dyDescent="0.4">
      <c r="B41" s="74" t="s">
        <v>80</v>
      </c>
      <c r="C41" s="83" t="s">
        <v>81</v>
      </c>
      <c r="D41" s="102">
        <v>7.7458338799518461E-4</v>
      </c>
      <c r="E41" s="102">
        <v>4.1264666834868458E-4</v>
      </c>
      <c r="F41" s="102">
        <v>4.7648008009921133E-4</v>
      </c>
      <c r="G41" s="102">
        <v>2.5086144302038829E-4</v>
      </c>
      <c r="H41" s="102">
        <v>2.737786077920429E-4</v>
      </c>
      <c r="I41" s="102">
        <v>5.090185798579714E-4</v>
      </c>
      <c r="J41" s="102">
        <v>3.9461584966890177E-4</v>
      </c>
      <c r="K41" s="102">
        <v>2.5352656090533478E-4</v>
      </c>
      <c r="L41" s="102">
        <v>3.3242895038497564E-4</v>
      </c>
      <c r="M41" s="102">
        <v>1.6199088857014955E-4</v>
      </c>
      <c r="N41" s="102">
        <v>3.2270166618989134E-4</v>
      </c>
      <c r="O41" s="102">
        <v>2.5163407326406098E-4</v>
      </c>
      <c r="P41" s="102">
        <v>3.3102296728167245E-4</v>
      </c>
      <c r="Q41" s="102">
        <v>2.43242726398777E-4</v>
      </c>
      <c r="R41" s="102">
        <v>3.2808965506763316E-4</v>
      </c>
      <c r="S41" s="102">
        <v>2.5235636333825702E-4</v>
      </c>
      <c r="T41" s="102">
        <v>3.8756015244236522E-4</v>
      </c>
      <c r="U41" s="102">
        <v>1.9468395562188362E-4</v>
      </c>
      <c r="V41" s="102">
        <v>1.9141861229280611E-4</v>
      </c>
      <c r="W41" s="105">
        <v>3.0285179700639115E-4</v>
      </c>
      <c r="X41" s="105">
        <v>4.4971733875254661E-4</v>
      </c>
      <c r="Y41" s="102">
        <v>6.1214230660636734E-4</v>
      </c>
      <c r="Z41" s="102">
        <v>7.2985137108647503E-4</v>
      </c>
      <c r="AA41" s="102">
        <v>9.7300825762693046E-4</v>
      </c>
      <c r="AB41" s="102">
        <v>3.9310639823854571E-4</v>
      </c>
      <c r="AC41" s="102">
        <v>1.3250612664944487E-3</v>
      </c>
      <c r="AD41" s="102">
        <v>9.4318063985825498E-4</v>
      </c>
      <c r="AE41" s="102">
        <v>7.7901629320855335E-4</v>
      </c>
      <c r="AF41" s="102">
        <v>9.6607794397285146E-4</v>
      </c>
      <c r="AG41" s="102">
        <v>1.2962480444017365E-2</v>
      </c>
      <c r="AH41" s="102">
        <v>9.0878521386488214E-4</v>
      </c>
      <c r="AI41" s="102">
        <v>2.7390847875602064E-3</v>
      </c>
      <c r="AJ41" s="102">
        <v>1.0558472449353108E-2</v>
      </c>
      <c r="AK41" s="102">
        <v>2.9931196540832908E-3</v>
      </c>
      <c r="AL41" s="102">
        <v>1.8828743585315505E-3</v>
      </c>
      <c r="AM41" s="102">
        <v>1.0152838574354743</v>
      </c>
      <c r="AN41" s="102">
        <v>3.9761831810537204E-4</v>
      </c>
      <c r="AO41" s="103">
        <v>2.6430896468938982E-3</v>
      </c>
    </row>
    <row r="42" spans="2:41" ht="14.25" customHeight="1" x14ac:dyDescent="0.4">
      <c r="B42" s="74" t="s">
        <v>82</v>
      </c>
      <c r="C42" s="83" t="s">
        <v>154</v>
      </c>
      <c r="D42" s="102">
        <v>2.0327294899330204E-3</v>
      </c>
      <c r="E42" s="102">
        <v>1.5772994804462716E-3</v>
      </c>
      <c r="F42" s="102">
        <v>1.7422379531869415E-3</v>
      </c>
      <c r="G42" s="102">
        <v>1.0577181126528903E-3</v>
      </c>
      <c r="H42" s="102">
        <v>1.2211116388292894E-3</v>
      </c>
      <c r="I42" s="102">
        <v>9.830546208335325E-4</v>
      </c>
      <c r="J42" s="102">
        <v>1.1684300325726809E-3</v>
      </c>
      <c r="K42" s="102">
        <v>4.1705696997410848E-4</v>
      </c>
      <c r="L42" s="102">
        <v>1.0701260364296054E-3</v>
      </c>
      <c r="M42" s="102">
        <v>5.0265142963205639E-4</v>
      </c>
      <c r="N42" s="102">
        <v>7.3608813868762343E-4</v>
      </c>
      <c r="O42" s="102">
        <v>6.9258806015036359E-4</v>
      </c>
      <c r="P42" s="102">
        <v>1.0084016498419456E-3</v>
      </c>
      <c r="Q42" s="102">
        <v>8.3417565181871753E-4</v>
      </c>
      <c r="R42" s="102">
        <v>7.032558174244419E-4</v>
      </c>
      <c r="S42" s="102">
        <v>1.0617682804999328E-3</v>
      </c>
      <c r="T42" s="102">
        <v>1.4063611201699851E-3</v>
      </c>
      <c r="U42" s="102">
        <v>2.1457627040735177E-4</v>
      </c>
      <c r="V42" s="102">
        <v>3.5277298316028686E-4</v>
      </c>
      <c r="W42" s="105">
        <v>1.134934608166966E-3</v>
      </c>
      <c r="X42" s="105">
        <v>1.5162814143649939E-3</v>
      </c>
      <c r="Y42" s="102">
        <v>1.3345469890588665E-3</v>
      </c>
      <c r="Z42" s="102">
        <v>8.0760912423319593E-4</v>
      </c>
      <c r="AA42" s="102">
        <v>1.5835681033845226E-3</v>
      </c>
      <c r="AB42" s="102">
        <v>3.7406755099812722E-3</v>
      </c>
      <c r="AC42" s="102">
        <v>2.4331326811770416E-3</v>
      </c>
      <c r="AD42" s="102">
        <v>3.9536210531328966E-3</v>
      </c>
      <c r="AE42" s="102">
        <v>8.765670365838788E-4</v>
      </c>
      <c r="AF42" s="102">
        <v>3.0522612712827741E-3</v>
      </c>
      <c r="AG42" s="102">
        <v>2.7321744996835181E-3</v>
      </c>
      <c r="AH42" s="102">
        <v>3.0624234091636694E-3</v>
      </c>
      <c r="AI42" s="102">
        <v>3.992473634983981E-3</v>
      </c>
      <c r="AJ42" s="102">
        <v>2.7272979777276806E-3</v>
      </c>
      <c r="AK42" s="102">
        <v>5.3823194584615621E-3</v>
      </c>
      <c r="AL42" s="102">
        <v>1.9990983116351859E-3</v>
      </c>
      <c r="AM42" s="102">
        <v>2.0291190482165209E-3</v>
      </c>
      <c r="AN42" s="102">
        <v>1.0008251132514459</v>
      </c>
      <c r="AO42" s="103">
        <v>1.5956341529410909E-3</v>
      </c>
    </row>
    <row r="43" spans="2:41" ht="14.25" customHeight="1" x14ac:dyDescent="0.4">
      <c r="B43" s="85" t="s">
        <v>83</v>
      </c>
      <c r="C43" s="86" t="s">
        <v>155</v>
      </c>
      <c r="D43" s="106">
        <v>5.9797748681632993E-3</v>
      </c>
      <c r="E43" s="106">
        <v>2.0698633822346314E-2</v>
      </c>
      <c r="F43" s="106">
        <v>3.725064717986639E-3</v>
      </c>
      <c r="G43" s="106">
        <v>3.8210699612433465E-3</v>
      </c>
      <c r="H43" s="106">
        <v>3.5054978122512504E-3</v>
      </c>
      <c r="I43" s="106">
        <v>3.6472797274135871E-3</v>
      </c>
      <c r="J43" s="106">
        <v>1.0605453331396002E-2</v>
      </c>
      <c r="K43" s="106">
        <v>2.9120122000083036E-3</v>
      </c>
      <c r="L43" s="106">
        <v>1.1859392702402072E-2</v>
      </c>
      <c r="M43" s="106">
        <v>6.4010076394635648E-3</v>
      </c>
      <c r="N43" s="106">
        <v>2.1913815402363011E-3</v>
      </c>
      <c r="O43" s="106">
        <v>3.5357082134762469E-3</v>
      </c>
      <c r="P43" s="106">
        <v>7.7859307459058162E-3</v>
      </c>
      <c r="Q43" s="106">
        <v>5.3276398340281359E-3</v>
      </c>
      <c r="R43" s="106">
        <v>2.5301546490031166E-3</v>
      </c>
      <c r="S43" s="106">
        <v>3.8141997837629572E-3</v>
      </c>
      <c r="T43" s="106">
        <v>2.0415939625296857E-3</v>
      </c>
      <c r="U43" s="106">
        <v>9.1137974470915928E-3</v>
      </c>
      <c r="V43" s="106">
        <v>8.2413780226059678E-4</v>
      </c>
      <c r="W43" s="107">
        <v>7.1457582448387529E-3</v>
      </c>
      <c r="X43" s="107">
        <v>3.8693262791017874E-3</v>
      </c>
      <c r="Y43" s="106">
        <v>1.3486992954848802E-2</v>
      </c>
      <c r="Z43" s="106">
        <v>6.9043368574088571E-3</v>
      </c>
      <c r="AA43" s="106">
        <v>1.0735868749338242E-2</v>
      </c>
      <c r="AB43" s="106">
        <v>1.6613460786732172E-2</v>
      </c>
      <c r="AC43" s="106">
        <v>7.2777665119067381E-3</v>
      </c>
      <c r="AD43" s="106">
        <v>5.9178881886971972E-3</v>
      </c>
      <c r="AE43" s="106">
        <v>3.4716326019535964E-3</v>
      </c>
      <c r="AF43" s="106">
        <v>1.0872028096859162E-2</v>
      </c>
      <c r="AG43" s="106">
        <v>5.0116766258542873E-3</v>
      </c>
      <c r="AH43" s="106">
        <v>2.1876991142626479E-3</v>
      </c>
      <c r="AI43" s="106">
        <v>1.0547140885977722E-2</v>
      </c>
      <c r="AJ43" s="106">
        <v>5.0633381702649104E-3</v>
      </c>
      <c r="AK43" s="106">
        <v>5.6619743151436136E-3</v>
      </c>
      <c r="AL43" s="106">
        <v>4.4853063194001579E-3</v>
      </c>
      <c r="AM43" s="106">
        <v>3.9396037646923362E-3</v>
      </c>
      <c r="AN43" s="106">
        <v>3.1555286299163421E-3</v>
      </c>
      <c r="AO43" s="108">
        <v>1.0020463068705676</v>
      </c>
    </row>
    <row r="44" spans="2:41" ht="14.25" customHeight="1" x14ac:dyDescent="0.4"/>
  </sheetData>
  <phoneticPr fontId="7"/>
  <pageMargins left="0.7" right="0.7" top="0.75" bottom="0.75" header="0.3" footer="0.3"/>
  <pageSetup paperSize="9" orientation="portrait" horizontalDpi="4294967294"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B4:H20"/>
  <sheetViews>
    <sheetView showGridLines="0" workbookViewId="0">
      <selection activeCell="F27" sqref="F27"/>
    </sheetView>
  </sheetViews>
  <sheetFormatPr defaultColWidth="9" defaultRowHeight="12" x14ac:dyDescent="0.4"/>
  <cols>
    <col min="1" max="1" width="3.5" style="4" customWidth="1"/>
    <col min="2" max="2" width="19.625" style="4" customWidth="1"/>
    <col min="3" max="5" width="9.625" style="4" customWidth="1"/>
    <col min="6" max="16384" width="9" style="4"/>
  </cols>
  <sheetData>
    <row r="4" spans="2:8" x14ac:dyDescent="0.4">
      <c r="B4" s="4" t="s">
        <v>124</v>
      </c>
    </row>
    <row r="5" spans="2:8" x14ac:dyDescent="0.4">
      <c r="B5" s="4" t="s">
        <v>131</v>
      </c>
    </row>
    <row r="6" spans="2:8" x14ac:dyDescent="0.4">
      <c r="B6" s="4" t="s">
        <v>125</v>
      </c>
      <c r="C6" s="58"/>
    </row>
    <row r="7" spans="2:8" x14ac:dyDescent="0.4">
      <c r="B7" s="4" t="s">
        <v>126</v>
      </c>
      <c r="C7" s="58"/>
    </row>
    <row r="8" spans="2:8" ht="12.75" thickBot="1" x14ac:dyDescent="0.45">
      <c r="C8" s="58"/>
    </row>
    <row r="9" spans="2:8" ht="25.5" customHeight="1" thickBot="1" x14ac:dyDescent="0.45">
      <c r="B9" s="53" t="s">
        <v>127</v>
      </c>
      <c r="C9" s="101">
        <f>AVERAGE(C16:E16)</f>
        <v>0.52580503711326732</v>
      </c>
      <c r="D9" s="59" t="s">
        <v>311</v>
      </c>
      <c r="E9" s="59"/>
      <c r="F9" s="59"/>
      <c r="G9" s="55"/>
    </row>
    <row r="12" spans="2:8" ht="13.5" customHeight="1" x14ac:dyDescent="0.4">
      <c r="B12" s="368" t="s">
        <v>132</v>
      </c>
      <c r="C12" s="344" t="s">
        <v>309</v>
      </c>
      <c r="D12" s="54" t="s">
        <v>310</v>
      </c>
      <c r="E12" s="54" t="s">
        <v>312</v>
      </c>
      <c r="F12" s="13"/>
      <c r="G12" s="13"/>
      <c r="H12" s="13"/>
    </row>
    <row r="13" spans="2:8" x14ac:dyDescent="0.4">
      <c r="B13" s="369"/>
      <c r="C13" s="345">
        <v>2023</v>
      </c>
      <c r="D13" s="57">
        <v>2024</v>
      </c>
      <c r="E13" s="57">
        <v>2025</v>
      </c>
      <c r="F13" s="13"/>
      <c r="G13" s="13"/>
      <c r="H13" s="13"/>
    </row>
    <row r="14" spans="2:8" x14ac:dyDescent="0.4">
      <c r="B14" s="54" t="s">
        <v>134</v>
      </c>
      <c r="C14" s="346">
        <v>456965</v>
      </c>
      <c r="D14" s="62">
        <v>456228</v>
      </c>
      <c r="E14" s="62">
        <v>511225</v>
      </c>
      <c r="F14" s="349"/>
      <c r="G14" s="60"/>
      <c r="H14" s="60"/>
    </row>
    <row r="15" spans="2:8" x14ac:dyDescent="0.4">
      <c r="B15" s="56" t="s">
        <v>133</v>
      </c>
      <c r="C15" s="347">
        <v>246310</v>
      </c>
      <c r="D15" s="63">
        <v>242778</v>
      </c>
      <c r="E15" s="63">
        <v>258813</v>
      </c>
      <c r="F15" s="349"/>
      <c r="G15" s="60"/>
      <c r="H15" s="60"/>
    </row>
    <row r="16" spans="2:8" x14ac:dyDescent="0.4">
      <c r="B16" s="57" t="s">
        <v>135</v>
      </c>
      <c r="C16" s="61">
        <f>+C15/C14</f>
        <v>0.53901283468099304</v>
      </c>
      <c r="D16" s="348">
        <f>+D15/D14</f>
        <v>0.53214182382492969</v>
      </c>
      <c r="E16" s="61">
        <f>+E15/E14</f>
        <v>0.50626045283387944</v>
      </c>
      <c r="F16" s="350"/>
      <c r="G16" s="13"/>
      <c r="H16" s="13"/>
    </row>
    <row r="17" spans="2:8" x14ac:dyDescent="0.4">
      <c r="F17" s="13"/>
      <c r="G17" s="13"/>
      <c r="H17" s="13"/>
    </row>
    <row r="18" spans="2:8" x14ac:dyDescent="0.4">
      <c r="B18" s="4" t="s">
        <v>128</v>
      </c>
    </row>
    <row r="19" spans="2:8" x14ac:dyDescent="0.4">
      <c r="B19" s="4" t="s">
        <v>136</v>
      </c>
    </row>
    <row r="20" spans="2:8" x14ac:dyDescent="0.4">
      <c r="B20" s="4" t="s">
        <v>129</v>
      </c>
    </row>
  </sheetData>
  <mergeCells count="1">
    <mergeCell ref="B12:B13"/>
  </mergeCells>
  <phoneticPr fontId="7"/>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B1:M45"/>
  <sheetViews>
    <sheetView zoomScale="80" zoomScaleNormal="80" workbookViewId="0">
      <pane xSplit="3" ySplit="5" topLeftCell="D6" activePane="bottomRight" state="frozen"/>
      <selection activeCell="N13" sqref="N13"/>
      <selection pane="topRight" activeCell="N13" sqref="N13"/>
      <selection pane="bottomLeft" activeCell="N13" sqref="N13"/>
      <selection pane="bottomRight" activeCell="N13" sqref="N13"/>
    </sheetView>
  </sheetViews>
  <sheetFormatPr defaultColWidth="9" defaultRowHeight="15.75" x14ac:dyDescent="0.4"/>
  <cols>
    <col min="1" max="1" width="3.5" style="64" customWidth="1"/>
    <col min="2" max="2" width="3.5" style="64" bestFit="1" customWidth="1"/>
    <col min="3" max="3" width="18.625" style="64" customWidth="1"/>
    <col min="4" max="6" width="9.625" style="64" bestFit="1" customWidth="1"/>
    <col min="7" max="9" width="11.25" style="64" bestFit="1" customWidth="1"/>
    <col min="10" max="24" width="9" style="64" customWidth="1"/>
    <col min="25" max="16384" width="9" style="64"/>
  </cols>
  <sheetData>
    <row r="1" spans="2:13" ht="13.5" customHeight="1" x14ac:dyDescent="0.4"/>
    <row r="2" spans="2:13" ht="13.5" customHeight="1" x14ac:dyDescent="0.4">
      <c r="B2" s="64" t="s">
        <v>193</v>
      </c>
      <c r="D2" s="65"/>
      <c r="E2" s="65"/>
      <c r="F2" s="65"/>
      <c r="G2" s="65"/>
      <c r="H2" s="65"/>
      <c r="I2" s="65"/>
    </row>
    <row r="3" spans="2:13" ht="13.5" customHeight="1" x14ac:dyDescent="0.4">
      <c r="C3" s="66"/>
      <c r="D3" s="67"/>
      <c r="E3" s="67"/>
      <c r="F3" s="67"/>
      <c r="G3" s="67"/>
      <c r="H3" s="67"/>
      <c r="I3" s="67"/>
    </row>
    <row r="4" spans="2:13" x14ac:dyDescent="0.4">
      <c r="B4" s="68"/>
      <c r="C4" s="69"/>
      <c r="D4" s="370" t="s">
        <v>194</v>
      </c>
      <c r="E4" s="370" t="s">
        <v>195</v>
      </c>
      <c r="F4" s="370" t="s">
        <v>196</v>
      </c>
      <c r="G4" s="374" t="s">
        <v>197</v>
      </c>
      <c r="H4" s="370" t="s">
        <v>198</v>
      </c>
      <c r="I4" s="370" t="s">
        <v>199</v>
      </c>
      <c r="J4" s="370" t="s">
        <v>200</v>
      </c>
      <c r="K4" s="370" t="s">
        <v>201</v>
      </c>
      <c r="L4" s="370" t="s">
        <v>202</v>
      </c>
      <c r="M4" s="372" t="s">
        <v>203</v>
      </c>
    </row>
    <row r="5" spans="2:13" ht="39.950000000000003" customHeight="1" x14ac:dyDescent="0.4">
      <c r="B5" s="74"/>
      <c r="C5" s="75"/>
      <c r="D5" s="371"/>
      <c r="E5" s="371"/>
      <c r="F5" s="371"/>
      <c r="G5" s="375"/>
      <c r="H5" s="371"/>
      <c r="I5" s="371"/>
      <c r="J5" s="371"/>
      <c r="K5" s="371"/>
      <c r="L5" s="371"/>
      <c r="M5" s="373"/>
    </row>
    <row r="6" spans="2:13" ht="14.25" customHeight="1" x14ac:dyDescent="0.4">
      <c r="B6" s="79" t="s">
        <v>27</v>
      </c>
      <c r="C6" s="75" t="s">
        <v>138</v>
      </c>
      <c r="D6" s="126">
        <v>5826</v>
      </c>
      <c r="E6" s="126">
        <v>3002</v>
      </c>
      <c r="F6" s="126">
        <v>1749</v>
      </c>
      <c r="G6" s="126">
        <v>1075</v>
      </c>
      <c r="H6" s="126">
        <v>95</v>
      </c>
      <c r="I6" s="126">
        <v>980</v>
      </c>
      <c r="J6" s="126">
        <v>704</v>
      </c>
      <c r="K6" s="126">
        <v>436</v>
      </c>
      <c r="L6" s="126">
        <v>268</v>
      </c>
      <c r="M6" s="127">
        <v>276</v>
      </c>
    </row>
    <row r="7" spans="2:13" ht="14.25" customHeight="1" x14ac:dyDescent="0.4">
      <c r="B7" s="79" t="s">
        <v>28</v>
      </c>
      <c r="C7" s="75" t="s">
        <v>29</v>
      </c>
      <c r="D7" s="126">
        <v>75</v>
      </c>
      <c r="E7" s="126">
        <v>0</v>
      </c>
      <c r="F7" s="126">
        <v>0</v>
      </c>
      <c r="G7" s="126">
        <v>75</v>
      </c>
      <c r="H7" s="126">
        <v>8</v>
      </c>
      <c r="I7" s="126">
        <v>67</v>
      </c>
      <c r="J7" s="126">
        <v>65</v>
      </c>
      <c r="K7" s="126">
        <v>59</v>
      </c>
      <c r="L7" s="126">
        <v>6</v>
      </c>
      <c r="M7" s="127">
        <v>2</v>
      </c>
    </row>
    <row r="8" spans="2:13" ht="14.25" customHeight="1" x14ac:dyDescent="0.4">
      <c r="B8" s="79" t="s">
        <v>30</v>
      </c>
      <c r="C8" s="75" t="s">
        <v>139</v>
      </c>
      <c r="D8" s="126">
        <v>11728</v>
      </c>
      <c r="E8" s="126">
        <v>167</v>
      </c>
      <c r="F8" s="126">
        <v>82</v>
      </c>
      <c r="G8" s="126">
        <v>11479</v>
      </c>
      <c r="H8" s="126">
        <v>542</v>
      </c>
      <c r="I8" s="126">
        <v>10937</v>
      </c>
      <c r="J8" s="126">
        <v>10451</v>
      </c>
      <c r="K8" s="126">
        <v>4949</v>
      </c>
      <c r="L8" s="126">
        <v>5502</v>
      </c>
      <c r="M8" s="127">
        <v>486</v>
      </c>
    </row>
    <row r="9" spans="2:13" ht="14.25" customHeight="1" x14ac:dyDescent="0.4">
      <c r="B9" s="79" t="s">
        <v>31</v>
      </c>
      <c r="C9" s="75" t="s">
        <v>140</v>
      </c>
      <c r="D9" s="126">
        <v>1067</v>
      </c>
      <c r="E9" s="126">
        <v>122</v>
      </c>
      <c r="F9" s="126">
        <v>50</v>
      </c>
      <c r="G9" s="126">
        <v>895</v>
      </c>
      <c r="H9" s="126">
        <v>92</v>
      </c>
      <c r="I9" s="126">
        <v>803</v>
      </c>
      <c r="J9" s="126">
        <v>785</v>
      </c>
      <c r="K9" s="126">
        <v>559</v>
      </c>
      <c r="L9" s="126">
        <v>226</v>
      </c>
      <c r="M9" s="127">
        <v>18</v>
      </c>
    </row>
    <row r="10" spans="2:13" ht="14.25" customHeight="1" x14ac:dyDescent="0.4">
      <c r="B10" s="79" t="s">
        <v>33</v>
      </c>
      <c r="C10" s="75" t="s">
        <v>34</v>
      </c>
      <c r="D10" s="126">
        <v>1896</v>
      </c>
      <c r="E10" s="126">
        <v>116</v>
      </c>
      <c r="F10" s="126">
        <v>32</v>
      </c>
      <c r="G10" s="126">
        <v>1748</v>
      </c>
      <c r="H10" s="126">
        <v>187</v>
      </c>
      <c r="I10" s="126">
        <v>1561</v>
      </c>
      <c r="J10" s="126">
        <v>1535</v>
      </c>
      <c r="K10" s="126">
        <v>1263</v>
      </c>
      <c r="L10" s="126">
        <v>272</v>
      </c>
      <c r="M10" s="127">
        <v>26</v>
      </c>
    </row>
    <row r="11" spans="2:13" ht="14.25" customHeight="1" x14ac:dyDescent="0.4">
      <c r="B11" s="79" t="s">
        <v>35</v>
      </c>
      <c r="C11" s="75" t="s">
        <v>141</v>
      </c>
      <c r="D11" s="126">
        <v>861</v>
      </c>
      <c r="E11" s="126">
        <v>3</v>
      </c>
      <c r="F11" s="126">
        <v>1</v>
      </c>
      <c r="G11" s="126">
        <v>857</v>
      </c>
      <c r="H11" s="126">
        <v>16</v>
      </c>
      <c r="I11" s="126">
        <v>841</v>
      </c>
      <c r="J11" s="126">
        <v>831</v>
      </c>
      <c r="K11" s="126">
        <v>706</v>
      </c>
      <c r="L11" s="126">
        <v>125</v>
      </c>
      <c r="M11" s="127">
        <v>10</v>
      </c>
    </row>
    <row r="12" spans="2:13" ht="14.25" customHeight="1" x14ac:dyDescent="0.4">
      <c r="B12" s="79" t="s">
        <v>37</v>
      </c>
      <c r="C12" s="75" t="s">
        <v>142</v>
      </c>
      <c r="D12" s="126">
        <v>216</v>
      </c>
      <c r="E12" s="126">
        <v>0</v>
      </c>
      <c r="F12" s="126">
        <v>0</v>
      </c>
      <c r="G12" s="126">
        <v>216</v>
      </c>
      <c r="H12" s="126">
        <v>9</v>
      </c>
      <c r="I12" s="126">
        <v>207</v>
      </c>
      <c r="J12" s="126">
        <v>206</v>
      </c>
      <c r="K12" s="126">
        <v>177</v>
      </c>
      <c r="L12" s="126">
        <v>29</v>
      </c>
      <c r="M12" s="127">
        <v>1</v>
      </c>
    </row>
    <row r="13" spans="2:13" ht="14.25" customHeight="1" x14ac:dyDescent="0.4">
      <c r="B13" s="79" t="s">
        <v>39</v>
      </c>
      <c r="C13" s="75" t="s">
        <v>143</v>
      </c>
      <c r="D13" s="126">
        <v>3723</v>
      </c>
      <c r="E13" s="126">
        <v>39</v>
      </c>
      <c r="F13" s="126">
        <v>12</v>
      </c>
      <c r="G13" s="126">
        <v>3672</v>
      </c>
      <c r="H13" s="126">
        <v>204</v>
      </c>
      <c r="I13" s="126">
        <v>3468</v>
      </c>
      <c r="J13" s="126">
        <v>3421</v>
      </c>
      <c r="K13" s="126">
        <v>2561</v>
      </c>
      <c r="L13" s="126">
        <v>860</v>
      </c>
      <c r="M13" s="127">
        <v>47</v>
      </c>
    </row>
    <row r="14" spans="2:13" ht="14.25" customHeight="1" x14ac:dyDescent="0.4">
      <c r="B14" s="79" t="s">
        <v>41</v>
      </c>
      <c r="C14" s="75" t="s">
        <v>144</v>
      </c>
      <c r="D14" s="126">
        <v>920</v>
      </c>
      <c r="E14" s="126">
        <v>11</v>
      </c>
      <c r="F14" s="126">
        <v>4</v>
      </c>
      <c r="G14" s="126">
        <v>905</v>
      </c>
      <c r="H14" s="126">
        <v>73</v>
      </c>
      <c r="I14" s="126">
        <v>832</v>
      </c>
      <c r="J14" s="126">
        <v>816</v>
      </c>
      <c r="K14" s="126">
        <v>706</v>
      </c>
      <c r="L14" s="126">
        <v>110</v>
      </c>
      <c r="M14" s="127">
        <v>16</v>
      </c>
    </row>
    <row r="15" spans="2:13" ht="14.25" customHeight="1" x14ac:dyDescent="0.4">
      <c r="B15" s="79" t="s">
        <v>43</v>
      </c>
      <c r="C15" s="75" t="s">
        <v>145</v>
      </c>
      <c r="D15" s="126">
        <v>383</v>
      </c>
      <c r="E15" s="126">
        <v>13</v>
      </c>
      <c r="F15" s="126">
        <v>3</v>
      </c>
      <c r="G15" s="126">
        <v>367</v>
      </c>
      <c r="H15" s="126">
        <v>27</v>
      </c>
      <c r="I15" s="126">
        <v>340</v>
      </c>
      <c r="J15" s="126">
        <v>337</v>
      </c>
      <c r="K15" s="126">
        <v>305</v>
      </c>
      <c r="L15" s="126">
        <v>32</v>
      </c>
      <c r="M15" s="127">
        <v>3</v>
      </c>
    </row>
    <row r="16" spans="2:13" ht="14.25" customHeight="1" x14ac:dyDescent="0.4">
      <c r="B16" s="79" t="s">
        <v>45</v>
      </c>
      <c r="C16" s="75" t="s">
        <v>146</v>
      </c>
      <c r="D16" s="126">
        <v>814</v>
      </c>
      <c r="E16" s="126">
        <v>31</v>
      </c>
      <c r="F16" s="126">
        <v>8</v>
      </c>
      <c r="G16" s="126">
        <v>775</v>
      </c>
      <c r="H16" s="126">
        <v>34</v>
      </c>
      <c r="I16" s="126">
        <v>741</v>
      </c>
      <c r="J16" s="126">
        <v>734</v>
      </c>
      <c r="K16" s="126">
        <v>623</v>
      </c>
      <c r="L16" s="126">
        <v>111</v>
      </c>
      <c r="M16" s="127">
        <v>7</v>
      </c>
    </row>
    <row r="17" spans="2:13" ht="14.25" customHeight="1" x14ac:dyDescent="0.4">
      <c r="B17" s="79" t="s">
        <v>47</v>
      </c>
      <c r="C17" s="75" t="s">
        <v>147</v>
      </c>
      <c r="D17" s="126">
        <v>3956</v>
      </c>
      <c r="E17" s="126">
        <v>78</v>
      </c>
      <c r="F17" s="126">
        <v>20</v>
      </c>
      <c r="G17" s="126">
        <v>3858</v>
      </c>
      <c r="H17" s="126">
        <v>407</v>
      </c>
      <c r="I17" s="126">
        <v>3451</v>
      </c>
      <c r="J17" s="126">
        <v>3398</v>
      </c>
      <c r="K17" s="126">
        <v>2839</v>
      </c>
      <c r="L17" s="126">
        <v>559</v>
      </c>
      <c r="M17" s="127">
        <v>53</v>
      </c>
    </row>
    <row r="18" spans="2:13" ht="14.25" customHeight="1" x14ac:dyDescent="0.4">
      <c r="B18" s="79" t="s">
        <v>48</v>
      </c>
      <c r="C18" s="75" t="s">
        <v>49</v>
      </c>
      <c r="D18" s="126">
        <v>2972</v>
      </c>
      <c r="E18" s="126">
        <v>68</v>
      </c>
      <c r="F18" s="126">
        <v>16</v>
      </c>
      <c r="G18" s="126">
        <v>2888</v>
      </c>
      <c r="H18" s="126">
        <v>155</v>
      </c>
      <c r="I18" s="126">
        <v>2733</v>
      </c>
      <c r="J18" s="126">
        <v>2702</v>
      </c>
      <c r="K18" s="126">
        <v>2317</v>
      </c>
      <c r="L18" s="126">
        <v>385</v>
      </c>
      <c r="M18" s="127">
        <v>31</v>
      </c>
    </row>
    <row r="19" spans="2:13" ht="14.25" customHeight="1" x14ac:dyDescent="0.4">
      <c r="B19" s="79" t="s">
        <v>50</v>
      </c>
      <c r="C19" s="75" t="s">
        <v>51</v>
      </c>
      <c r="D19" s="126">
        <v>6128</v>
      </c>
      <c r="E19" s="126">
        <v>181</v>
      </c>
      <c r="F19" s="126">
        <v>41</v>
      </c>
      <c r="G19" s="126">
        <v>5906</v>
      </c>
      <c r="H19" s="126">
        <v>509</v>
      </c>
      <c r="I19" s="126">
        <v>5397</v>
      </c>
      <c r="J19" s="126">
        <v>5336</v>
      </c>
      <c r="K19" s="126">
        <v>4698</v>
      </c>
      <c r="L19" s="126">
        <v>638</v>
      </c>
      <c r="M19" s="127">
        <v>61</v>
      </c>
    </row>
    <row r="20" spans="2:13" ht="14.25" customHeight="1" x14ac:dyDescent="0.4">
      <c r="B20" s="79" t="s">
        <v>52</v>
      </c>
      <c r="C20" s="75" t="s">
        <v>53</v>
      </c>
      <c r="D20" s="126">
        <v>821</v>
      </c>
      <c r="E20" s="126">
        <v>5</v>
      </c>
      <c r="F20" s="126">
        <v>1</v>
      </c>
      <c r="G20" s="126">
        <v>815</v>
      </c>
      <c r="H20" s="126">
        <v>43</v>
      </c>
      <c r="I20" s="126">
        <v>772</v>
      </c>
      <c r="J20" s="126">
        <v>766</v>
      </c>
      <c r="K20" s="126">
        <v>615</v>
      </c>
      <c r="L20" s="126">
        <v>151</v>
      </c>
      <c r="M20" s="127">
        <v>6</v>
      </c>
    </row>
    <row r="21" spans="2:13" ht="14.25" customHeight="1" x14ac:dyDescent="0.4">
      <c r="B21" s="79" t="s">
        <v>54</v>
      </c>
      <c r="C21" s="75" t="s">
        <v>55</v>
      </c>
      <c r="D21" s="126">
        <v>75</v>
      </c>
      <c r="E21" s="126">
        <v>0</v>
      </c>
      <c r="F21" s="126">
        <v>0</v>
      </c>
      <c r="G21" s="126">
        <v>75</v>
      </c>
      <c r="H21" s="126">
        <v>2</v>
      </c>
      <c r="I21" s="126">
        <v>73</v>
      </c>
      <c r="J21" s="126">
        <v>72</v>
      </c>
      <c r="K21" s="126">
        <v>59</v>
      </c>
      <c r="L21" s="126">
        <v>13</v>
      </c>
      <c r="M21" s="127">
        <v>1</v>
      </c>
    </row>
    <row r="22" spans="2:13" ht="14.25" customHeight="1" x14ac:dyDescent="0.4">
      <c r="B22" s="79" t="s">
        <v>56</v>
      </c>
      <c r="C22" s="75" t="s">
        <v>148</v>
      </c>
      <c r="D22" s="126">
        <v>2294</v>
      </c>
      <c r="E22" s="126">
        <v>10</v>
      </c>
      <c r="F22" s="126">
        <v>2</v>
      </c>
      <c r="G22" s="126">
        <v>2282</v>
      </c>
      <c r="H22" s="126">
        <v>102</v>
      </c>
      <c r="I22" s="126">
        <v>2180</v>
      </c>
      <c r="J22" s="126">
        <v>2159</v>
      </c>
      <c r="K22" s="126">
        <v>1715</v>
      </c>
      <c r="L22" s="126">
        <v>444</v>
      </c>
      <c r="M22" s="127">
        <v>21</v>
      </c>
    </row>
    <row r="23" spans="2:13" ht="14.25" customHeight="1" x14ac:dyDescent="0.4">
      <c r="B23" s="79" t="s">
        <v>57</v>
      </c>
      <c r="C23" s="75" t="s">
        <v>149</v>
      </c>
      <c r="D23" s="126">
        <v>174</v>
      </c>
      <c r="E23" s="126">
        <v>0</v>
      </c>
      <c r="F23" s="126">
        <v>0</v>
      </c>
      <c r="G23" s="126">
        <v>174</v>
      </c>
      <c r="H23" s="126">
        <v>4</v>
      </c>
      <c r="I23" s="126">
        <v>170</v>
      </c>
      <c r="J23" s="126">
        <v>169</v>
      </c>
      <c r="K23" s="126">
        <v>143</v>
      </c>
      <c r="L23" s="126">
        <v>26</v>
      </c>
      <c r="M23" s="127">
        <v>1</v>
      </c>
    </row>
    <row r="24" spans="2:13" ht="14.25" customHeight="1" x14ac:dyDescent="0.4">
      <c r="B24" s="79" t="s">
        <v>58</v>
      </c>
      <c r="C24" s="75" t="s">
        <v>150</v>
      </c>
      <c r="D24" s="126">
        <v>9631</v>
      </c>
      <c r="E24" s="126">
        <v>22</v>
      </c>
      <c r="F24" s="126">
        <v>6</v>
      </c>
      <c r="G24" s="126">
        <v>9603</v>
      </c>
      <c r="H24" s="126">
        <v>184</v>
      </c>
      <c r="I24" s="126">
        <v>9419</v>
      </c>
      <c r="J24" s="126">
        <v>9309</v>
      </c>
      <c r="K24" s="126">
        <v>8112</v>
      </c>
      <c r="L24" s="126">
        <v>1197</v>
      </c>
      <c r="M24" s="127">
        <v>110</v>
      </c>
    </row>
    <row r="25" spans="2:13" ht="14.25" customHeight="1" x14ac:dyDescent="0.4">
      <c r="B25" s="79" t="s">
        <v>137</v>
      </c>
      <c r="C25" s="75" t="s">
        <v>151</v>
      </c>
      <c r="D25" s="126">
        <v>4715</v>
      </c>
      <c r="E25" s="126">
        <v>27</v>
      </c>
      <c r="F25" s="126">
        <v>9</v>
      </c>
      <c r="G25" s="126">
        <v>4679</v>
      </c>
      <c r="H25" s="126">
        <v>219</v>
      </c>
      <c r="I25" s="126">
        <v>4460</v>
      </c>
      <c r="J25" s="126">
        <v>4408</v>
      </c>
      <c r="K25" s="126">
        <v>3980</v>
      </c>
      <c r="L25" s="126">
        <v>428</v>
      </c>
      <c r="M25" s="127">
        <v>52</v>
      </c>
    </row>
    <row r="26" spans="2:13" ht="14.25" customHeight="1" x14ac:dyDescent="0.4">
      <c r="B26" s="79" t="s">
        <v>59</v>
      </c>
      <c r="C26" s="75" t="s">
        <v>60</v>
      </c>
      <c r="D26" s="126">
        <v>4972</v>
      </c>
      <c r="E26" s="126">
        <v>263</v>
      </c>
      <c r="F26" s="126">
        <v>84</v>
      </c>
      <c r="G26" s="126">
        <v>4625</v>
      </c>
      <c r="H26" s="126">
        <v>546</v>
      </c>
      <c r="I26" s="126">
        <v>4079</v>
      </c>
      <c r="J26" s="126">
        <v>3973</v>
      </c>
      <c r="K26" s="126">
        <v>3091</v>
      </c>
      <c r="L26" s="126">
        <v>882</v>
      </c>
      <c r="M26" s="127">
        <v>106</v>
      </c>
    </row>
    <row r="27" spans="2:13" ht="14.25" customHeight="1" x14ac:dyDescent="0.4">
      <c r="B27" s="79" t="s">
        <v>61</v>
      </c>
      <c r="C27" s="75" t="s">
        <v>32</v>
      </c>
      <c r="D27" s="126">
        <v>47737</v>
      </c>
      <c r="E27" s="126">
        <v>5149</v>
      </c>
      <c r="F27" s="126">
        <v>1466</v>
      </c>
      <c r="G27" s="126">
        <v>41122</v>
      </c>
      <c r="H27" s="126">
        <v>6614</v>
      </c>
      <c r="I27" s="126">
        <v>34508</v>
      </c>
      <c r="J27" s="126">
        <v>32562</v>
      </c>
      <c r="K27" s="126">
        <v>28237</v>
      </c>
      <c r="L27" s="126">
        <v>4325</v>
      </c>
      <c r="M27" s="127">
        <v>1946</v>
      </c>
    </row>
    <row r="28" spans="2:13" ht="14.25" customHeight="1" x14ac:dyDescent="0.4">
      <c r="B28" s="79" t="s">
        <v>62</v>
      </c>
      <c r="C28" s="75" t="s">
        <v>63</v>
      </c>
      <c r="D28" s="126">
        <v>3710</v>
      </c>
      <c r="E28" s="126">
        <v>0</v>
      </c>
      <c r="F28" s="126">
        <v>0</v>
      </c>
      <c r="G28" s="126">
        <v>3710</v>
      </c>
      <c r="H28" s="126">
        <v>62</v>
      </c>
      <c r="I28" s="126">
        <v>3648</v>
      </c>
      <c r="J28" s="126">
        <v>3639</v>
      </c>
      <c r="K28" s="126">
        <v>3460</v>
      </c>
      <c r="L28" s="126">
        <v>179</v>
      </c>
      <c r="M28" s="127">
        <v>9</v>
      </c>
    </row>
    <row r="29" spans="2:13" ht="14.25" customHeight="1" x14ac:dyDescent="0.4">
      <c r="B29" s="79" t="s">
        <v>64</v>
      </c>
      <c r="C29" s="75" t="s">
        <v>65</v>
      </c>
      <c r="D29" s="126">
        <v>1515</v>
      </c>
      <c r="E29" s="126">
        <v>0</v>
      </c>
      <c r="F29" s="126">
        <v>0</v>
      </c>
      <c r="G29" s="126">
        <v>1515</v>
      </c>
      <c r="H29" s="126">
        <v>2</v>
      </c>
      <c r="I29" s="126">
        <v>1513</v>
      </c>
      <c r="J29" s="126">
        <v>1500</v>
      </c>
      <c r="K29" s="126">
        <v>1318</v>
      </c>
      <c r="L29" s="126">
        <v>182</v>
      </c>
      <c r="M29" s="127">
        <v>13</v>
      </c>
    </row>
    <row r="30" spans="2:13" ht="14.25" customHeight="1" x14ac:dyDescent="0.4">
      <c r="B30" s="79" t="s">
        <v>66</v>
      </c>
      <c r="C30" s="75" t="s">
        <v>67</v>
      </c>
      <c r="D30" s="126">
        <v>3617</v>
      </c>
      <c r="E30" s="126">
        <v>16</v>
      </c>
      <c r="F30" s="126">
        <v>6</v>
      </c>
      <c r="G30" s="126">
        <v>3595</v>
      </c>
      <c r="H30" s="126">
        <v>286</v>
      </c>
      <c r="I30" s="126">
        <v>3309</v>
      </c>
      <c r="J30" s="126">
        <v>3217</v>
      </c>
      <c r="K30" s="126">
        <v>2575</v>
      </c>
      <c r="L30" s="126">
        <v>642</v>
      </c>
      <c r="M30" s="127">
        <v>92</v>
      </c>
    </row>
    <row r="31" spans="2:13" ht="14.25" customHeight="1" x14ac:dyDescent="0.4">
      <c r="B31" s="79" t="s">
        <v>68</v>
      </c>
      <c r="C31" s="75" t="s">
        <v>36</v>
      </c>
      <c r="D31" s="126">
        <v>117740</v>
      </c>
      <c r="E31" s="126">
        <v>3243</v>
      </c>
      <c r="F31" s="126">
        <v>1503</v>
      </c>
      <c r="G31" s="126">
        <v>112994</v>
      </c>
      <c r="H31" s="126">
        <v>7337</v>
      </c>
      <c r="I31" s="126">
        <v>105657</v>
      </c>
      <c r="J31" s="126">
        <v>102274</v>
      </c>
      <c r="K31" s="126">
        <v>51700</v>
      </c>
      <c r="L31" s="126">
        <v>50574</v>
      </c>
      <c r="M31" s="127">
        <v>3383</v>
      </c>
    </row>
    <row r="32" spans="2:13" ht="14.25" customHeight="1" x14ac:dyDescent="0.4">
      <c r="B32" s="79" t="s">
        <v>69</v>
      </c>
      <c r="C32" s="75" t="s">
        <v>38</v>
      </c>
      <c r="D32" s="126">
        <v>17427</v>
      </c>
      <c r="E32" s="126">
        <v>1131</v>
      </c>
      <c r="F32" s="126">
        <v>143</v>
      </c>
      <c r="G32" s="126">
        <v>16153</v>
      </c>
      <c r="H32" s="126">
        <v>532</v>
      </c>
      <c r="I32" s="126">
        <v>15621</v>
      </c>
      <c r="J32" s="126">
        <v>15497</v>
      </c>
      <c r="K32" s="126">
        <v>12530</v>
      </c>
      <c r="L32" s="126">
        <v>2967</v>
      </c>
      <c r="M32" s="127">
        <v>124</v>
      </c>
    </row>
    <row r="33" spans="2:13" ht="14.25" customHeight="1" x14ac:dyDescent="0.4">
      <c r="B33" s="79" t="s">
        <v>70</v>
      </c>
      <c r="C33" s="75" t="s">
        <v>40</v>
      </c>
      <c r="D33" s="126">
        <v>13640</v>
      </c>
      <c r="E33" s="126">
        <v>2197</v>
      </c>
      <c r="F33" s="126">
        <v>497</v>
      </c>
      <c r="G33" s="126">
        <v>10946</v>
      </c>
      <c r="H33" s="126">
        <v>3268</v>
      </c>
      <c r="I33" s="126">
        <v>7678</v>
      </c>
      <c r="J33" s="126">
        <v>7372</v>
      </c>
      <c r="K33" s="126">
        <v>5142</v>
      </c>
      <c r="L33" s="126">
        <v>2230</v>
      </c>
      <c r="M33" s="127">
        <v>306</v>
      </c>
    </row>
    <row r="34" spans="2:13" ht="14.25" customHeight="1" x14ac:dyDescent="0.4">
      <c r="B34" s="79" t="s">
        <v>71</v>
      </c>
      <c r="C34" s="75" t="s">
        <v>42</v>
      </c>
      <c r="D34" s="126">
        <v>38682</v>
      </c>
      <c r="E34" s="126">
        <v>2179</v>
      </c>
      <c r="F34" s="126">
        <v>338</v>
      </c>
      <c r="G34" s="126">
        <v>36165</v>
      </c>
      <c r="H34" s="126">
        <v>1526</v>
      </c>
      <c r="I34" s="126">
        <v>34639</v>
      </c>
      <c r="J34" s="126">
        <v>33647</v>
      </c>
      <c r="K34" s="126">
        <v>24296</v>
      </c>
      <c r="L34" s="126">
        <v>9351</v>
      </c>
      <c r="M34" s="127">
        <v>992</v>
      </c>
    </row>
    <row r="35" spans="2:13" ht="14.25" customHeight="1" x14ac:dyDescent="0.4">
      <c r="B35" s="79" t="s">
        <v>72</v>
      </c>
      <c r="C35" s="75" t="s">
        <v>44</v>
      </c>
      <c r="D35" s="126">
        <v>26349</v>
      </c>
      <c r="E35" s="126">
        <v>148</v>
      </c>
      <c r="F35" s="126">
        <v>8</v>
      </c>
      <c r="G35" s="126">
        <v>26193</v>
      </c>
      <c r="H35" s="126">
        <v>1341</v>
      </c>
      <c r="I35" s="126">
        <v>24852</v>
      </c>
      <c r="J35" s="126">
        <v>24514</v>
      </c>
      <c r="K35" s="126">
        <v>21254</v>
      </c>
      <c r="L35" s="126">
        <v>3260</v>
      </c>
      <c r="M35" s="127">
        <v>338</v>
      </c>
    </row>
    <row r="36" spans="2:13" ht="14.25" customHeight="1" x14ac:dyDescent="0.4">
      <c r="B36" s="74" t="s">
        <v>73</v>
      </c>
      <c r="C36" s="83" t="s">
        <v>46</v>
      </c>
      <c r="D36" s="126">
        <v>18203</v>
      </c>
      <c r="E36" s="126">
        <v>0</v>
      </c>
      <c r="F36" s="126">
        <v>0</v>
      </c>
      <c r="G36" s="126">
        <v>18203</v>
      </c>
      <c r="H36" s="126">
        <v>0</v>
      </c>
      <c r="I36" s="126">
        <v>18203</v>
      </c>
      <c r="J36" s="126">
        <v>18009</v>
      </c>
      <c r="K36" s="126">
        <v>15385</v>
      </c>
      <c r="L36" s="126">
        <v>2624</v>
      </c>
      <c r="M36" s="127">
        <v>194</v>
      </c>
    </row>
    <row r="37" spans="2:13" ht="14.25" customHeight="1" x14ac:dyDescent="0.4">
      <c r="B37" s="74" t="s">
        <v>74</v>
      </c>
      <c r="C37" s="83" t="s">
        <v>152</v>
      </c>
      <c r="D37" s="126">
        <v>40862</v>
      </c>
      <c r="E37" s="126">
        <v>72</v>
      </c>
      <c r="F37" s="126">
        <v>12</v>
      </c>
      <c r="G37" s="126">
        <v>40778</v>
      </c>
      <c r="H37" s="126">
        <v>354</v>
      </c>
      <c r="I37" s="126">
        <v>40424</v>
      </c>
      <c r="J37" s="126">
        <v>38977</v>
      </c>
      <c r="K37" s="126">
        <v>27079</v>
      </c>
      <c r="L37" s="126">
        <v>11898</v>
      </c>
      <c r="M37" s="127">
        <v>1447</v>
      </c>
    </row>
    <row r="38" spans="2:13" ht="14.25" customHeight="1" x14ac:dyDescent="0.4">
      <c r="B38" s="74" t="s">
        <v>75</v>
      </c>
      <c r="C38" s="75" t="s">
        <v>76</v>
      </c>
      <c r="D38" s="126">
        <v>70292</v>
      </c>
      <c r="E38" s="126">
        <v>1258</v>
      </c>
      <c r="F38" s="126">
        <v>516</v>
      </c>
      <c r="G38" s="126">
        <v>68518</v>
      </c>
      <c r="H38" s="126">
        <v>2043</v>
      </c>
      <c r="I38" s="126">
        <v>66475</v>
      </c>
      <c r="J38" s="126">
        <v>63990</v>
      </c>
      <c r="K38" s="126">
        <v>41832</v>
      </c>
      <c r="L38" s="126">
        <v>22158</v>
      </c>
      <c r="M38" s="127">
        <v>2485</v>
      </c>
    </row>
    <row r="39" spans="2:13" ht="14.25" customHeight="1" x14ac:dyDescent="0.4">
      <c r="B39" s="74" t="s">
        <v>77</v>
      </c>
      <c r="C39" s="83" t="s">
        <v>153</v>
      </c>
      <c r="D39" s="126">
        <v>6769</v>
      </c>
      <c r="E39" s="126">
        <v>161</v>
      </c>
      <c r="F39" s="126">
        <v>86</v>
      </c>
      <c r="G39" s="126">
        <v>6522</v>
      </c>
      <c r="H39" s="126">
        <v>1239</v>
      </c>
      <c r="I39" s="126">
        <v>5283</v>
      </c>
      <c r="J39" s="126">
        <v>4959</v>
      </c>
      <c r="K39" s="126">
        <v>3449</v>
      </c>
      <c r="L39" s="126">
        <v>1510</v>
      </c>
      <c r="M39" s="127">
        <v>324</v>
      </c>
    </row>
    <row r="40" spans="2:13" ht="14.25" customHeight="1" x14ac:dyDescent="0.4">
      <c r="B40" s="74" t="s">
        <v>78</v>
      </c>
      <c r="C40" s="83" t="s">
        <v>79</v>
      </c>
      <c r="D40" s="126">
        <v>69455</v>
      </c>
      <c r="E40" s="126">
        <v>2227</v>
      </c>
      <c r="F40" s="126">
        <v>466</v>
      </c>
      <c r="G40" s="126">
        <v>66762</v>
      </c>
      <c r="H40" s="126">
        <v>3756</v>
      </c>
      <c r="I40" s="126">
        <v>63006</v>
      </c>
      <c r="J40" s="126">
        <v>59730</v>
      </c>
      <c r="K40" s="126">
        <v>31961</v>
      </c>
      <c r="L40" s="126">
        <v>27769</v>
      </c>
      <c r="M40" s="127">
        <v>3276</v>
      </c>
    </row>
    <row r="41" spans="2:13" ht="14.25" customHeight="1" x14ac:dyDescent="0.4">
      <c r="B41" s="74" t="s">
        <v>80</v>
      </c>
      <c r="C41" s="83" t="s">
        <v>81</v>
      </c>
      <c r="D41" s="126">
        <v>81107</v>
      </c>
      <c r="E41" s="126">
        <v>6965</v>
      </c>
      <c r="F41" s="126">
        <v>2161</v>
      </c>
      <c r="G41" s="126">
        <v>71981</v>
      </c>
      <c r="H41" s="126">
        <v>2438</v>
      </c>
      <c r="I41" s="126">
        <v>69543</v>
      </c>
      <c r="J41" s="126">
        <v>64122</v>
      </c>
      <c r="K41" s="126">
        <v>18765</v>
      </c>
      <c r="L41" s="126">
        <v>45357</v>
      </c>
      <c r="M41" s="127">
        <v>5421</v>
      </c>
    </row>
    <row r="42" spans="2:13" ht="14.25" customHeight="1" x14ac:dyDescent="0.4">
      <c r="B42" s="74" t="s">
        <v>82</v>
      </c>
      <c r="C42" s="83" t="s">
        <v>154</v>
      </c>
      <c r="D42" s="126">
        <v>0</v>
      </c>
      <c r="E42" s="126">
        <v>0</v>
      </c>
      <c r="F42" s="126">
        <v>0</v>
      </c>
      <c r="G42" s="126">
        <v>0</v>
      </c>
      <c r="H42" s="126">
        <v>0</v>
      </c>
      <c r="I42" s="126">
        <v>0</v>
      </c>
      <c r="J42" s="126">
        <v>0</v>
      </c>
      <c r="K42" s="126">
        <v>0</v>
      </c>
      <c r="L42" s="126">
        <v>0</v>
      </c>
      <c r="M42" s="127">
        <v>0</v>
      </c>
    </row>
    <row r="43" spans="2:13" ht="14.25" customHeight="1" x14ac:dyDescent="0.4">
      <c r="B43" s="85" t="s">
        <v>83</v>
      </c>
      <c r="C43" s="86" t="s">
        <v>155</v>
      </c>
      <c r="D43" s="98">
        <v>125</v>
      </c>
      <c r="E43" s="98">
        <v>0</v>
      </c>
      <c r="F43" s="98">
        <v>0</v>
      </c>
      <c r="G43" s="98">
        <v>125</v>
      </c>
      <c r="H43" s="98">
        <v>11</v>
      </c>
      <c r="I43" s="98">
        <v>114</v>
      </c>
      <c r="J43" s="126">
        <v>113</v>
      </c>
      <c r="K43" s="126">
        <v>102</v>
      </c>
      <c r="L43" s="126">
        <v>11</v>
      </c>
      <c r="M43" s="127">
        <v>1</v>
      </c>
    </row>
    <row r="44" spans="2:13" ht="14.25" customHeight="1" x14ac:dyDescent="0.4">
      <c r="B44" s="91" t="s">
        <v>93</v>
      </c>
      <c r="C44" s="92" t="s">
        <v>156</v>
      </c>
      <c r="D44" s="128">
        <v>620477</v>
      </c>
      <c r="E44" s="128">
        <v>28904</v>
      </c>
      <c r="F44" s="128">
        <v>9322</v>
      </c>
      <c r="G44" s="128">
        <v>582251</v>
      </c>
      <c r="H44" s="128">
        <v>34267</v>
      </c>
      <c r="I44" s="128">
        <v>547984</v>
      </c>
      <c r="J44" s="128">
        <v>526299</v>
      </c>
      <c r="K44" s="128">
        <v>328998</v>
      </c>
      <c r="L44" s="128">
        <v>197301</v>
      </c>
      <c r="M44" s="129">
        <v>21685</v>
      </c>
    </row>
    <row r="45" spans="2:13" ht="14.25" customHeight="1" x14ac:dyDescent="0.4"/>
  </sheetData>
  <mergeCells count="10">
    <mergeCell ref="J4:J5"/>
    <mergeCell ref="K4:K5"/>
    <mergeCell ref="L4:L5"/>
    <mergeCell ref="M4:M5"/>
    <mergeCell ref="D4:D5"/>
    <mergeCell ref="E4:E5"/>
    <mergeCell ref="F4:F5"/>
    <mergeCell ref="G4:G5"/>
    <mergeCell ref="H4:H5"/>
    <mergeCell ref="I4:I5"/>
  </mergeCells>
  <phoneticPr fontId="7"/>
  <pageMargins left="0.7" right="0.7" top="0.75" bottom="0.75" header="0.3" footer="0.3"/>
  <pageSetup paperSize="9" orientation="portrait" horizontalDpi="4294967294"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79998168889431442"/>
    <pageSetUpPr fitToPage="1"/>
  </sheetPr>
  <dimension ref="B1:U50"/>
  <sheetViews>
    <sheetView showGridLines="0" zoomScaleNormal="100" workbookViewId="0"/>
  </sheetViews>
  <sheetFormatPr defaultColWidth="9" defaultRowHeight="12" x14ac:dyDescent="0.4"/>
  <cols>
    <col min="1" max="2" width="3.5" style="4" customWidth="1"/>
    <col min="3" max="3" width="19.75" style="4" bestFit="1" customWidth="1"/>
    <col min="4" max="4" width="12.625" style="4" customWidth="1"/>
    <col min="5" max="5" width="3.5" style="4" customWidth="1"/>
    <col min="6" max="6" width="3.5" style="4" bestFit="1" customWidth="1"/>
    <col min="7" max="7" width="19.75" style="4" bestFit="1" customWidth="1"/>
    <col min="8" max="10" width="9" style="4"/>
    <col min="11" max="11" width="9" style="4" customWidth="1"/>
    <col min="12" max="12" width="3.5" style="4" customWidth="1"/>
    <col min="13" max="16" width="9" style="4"/>
    <col min="17" max="17" width="3.5" style="4" customWidth="1"/>
    <col min="18" max="21" width="9" style="4"/>
    <col min="22" max="23" width="3.5" style="4" customWidth="1"/>
    <col min="24" max="16384" width="9" style="4"/>
  </cols>
  <sheetData>
    <row r="1" spans="2:21" ht="21" x14ac:dyDescent="0.4">
      <c r="B1" s="2" t="s">
        <v>12</v>
      </c>
    </row>
    <row r="2" spans="2:21" ht="11.25" customHeight="1" x14ac:dyDescent="0.4">
      <c r="B2" s="2"/>
    </row>
    <row r="3" spans="2:21" ht="13.5" customHeight="1" thickBot="1" x14ac:dyDescent="0.45">
      <c r="B3" s="2"/>
      <c r="C3" s="4" t="s">
        <v>205</v>
      </c>
      <c r="G3" s="4" t="s">
        <v>273</v>
      </c>
      <c r="H3" s="225"/>
    </row>
    <row r="4" spans="2:21" ht="13.5" customHeight="1" x14ac:dyDescent="0.4">
      <c r="B4" s="2"/>
      <c r="C4" s="5" t="s">
        <v>295</v>
      </c>
      <c r="D4" s="136" t="s">
        <v>271</v>
      </c>
      <c r="E4" s="250"/>
      <c r="F4" s="225"/>
      <c r="G4" s="251" t="s">
        <v>271</v>
      </c>
      <c r="H4" s="225"/>
    </row>
    <row r="5" spans="2:21" ht="13.5" customHeight="1" thickBot="1" x14ac:dyDescent="0.45">
      <c r="B5" s="2"/>
      <c r="C5" s="5"/>
      <c r="E5" s="250"/>
      <c r="F5" s="225"/>
      <c r="G5" s="252" t="s">
        <v>272</v>
      </c>
      <c r="H5" s="225"/>
    </row>
    <row r="6" spans="2:21" ht="13.5" customHeight="1" x14ac:dyDescent="0.4">
      <c r="B6" s="3"/>
      <c r="C6" s="5" t="s">
        <v>296</v>
      </c>
      <c r="D6" s="143" t="s">
        <v>279</v>
      </c>
      <c r="E6" s="250"/>
      <c r="F6" s="225"/>
      <c r="G6" s="253" t="s">
        <v>279</v>
      </c>
      <c r="H6" s="225"/>
    </row>
    <row r="7" spans="2:21" ht="13.5" customHeight="1" thickBot="1" x14ac:dyDescent="0.45">
      <c r="B7" s="3"/>
      <c r="C7" s="5"/>
      <c r="E7" s="250"/>
      <c r="F7" s="225"/>
      <c r="G7" s="254" t="s">
        <v>280</v>
      </c>
      <c r="H7" s="225"/>
    </row>
    <row r="8" spans="2:21" x14ac:dyDescent="0.4">
      <c r="D8" s="4" t="s">
        <v>13</v>
      </c>
      <c r="K8" s="5" t="s">
        <v>13</v>
      </c>
      <c r="P8" s="5" t="s">
        <v>13</v>
      </c>
      <c r="U8" s="5" t="s">
        <v>14</v>
      </c>
    </row>
    <row r="9" spans="2:21" ht="26.25" customHeight="1" x14ac:dyDescent="0.4">
      <c r="B9" s="356" t="s">
        <v>204</v>
      </c>
      <c r="C9" s="357"/>
      <c r="D9" s="362" t="s">
        <v>297</v>
      </c>
      <c r="F9" s="356" t="s">
        <v>204</v>
      </c>
      <c r="G9" s="357"/>
      <c r="H9" s="351" t="s">
        <v>15</v>
      </c>
      <c r="I9" s="352"/>
      <c r="J9" s="352"/>
      <c r="K9" s="353"/>
      <c r="M9" s="351" t="s">
        <v>16</v>
      </c>
      <c r="N9" s="352"/>
      <c r="O9" s="352"/>
      <c r="P9" s="353"/>
      <c r="R9" s="351" t="s">
        <v>17</v>
      </c>
      <c r="S9" s="352"/>
      <c r="T9" s="352"/>
      <c r="U9" s="353"/>
    </row>
    <row r="10" spans="2:21" ht="31.5" customHeight="1" x14ac:dyDescent="0.4">
      <c r="B10" s="358"/>
      <c r="C10" s="359"/>
      <c r="D10" s="363"/>
      <c r="F10" s="358"/>
      <c r="G10" s="359"/>
      <c r="H10" s="6" t="s">
        <v>18</v>
      </c>
      <c r="I10" s="6" t="s">
        <v>214</v>
      </c>
      <c r="J10" s="6" t="s">
        <v>215</v>
      </c>
      <c r="K10" s="6" t="s">
        <v>19</v>
      </c>
      <c r="M10" s="6" t="s">
        <v>18</v>
      </c>
      <c r="N10" s="6" t="s">
        <v>214</v>
      </c>
      <c r="O10" s="6" t="s">
        <v>215</v>
      </c>
      <c r="P10" s="6" t="s">
        <v>19</v>
      </c>
      <c r="R10" s="6" t="s">
        <v>18</v>
      </c>
      <c r="S10" s="6" t="s">
        <v>214</v>
      </c>
      <c r="T10" s="6" t="s">
        <v>215</v>
      </c>
      <c r="U10" s="6" t="s">
        <v>19</v>
      </c>
    </row>
    <row r="11" spans="2:21" ht="14.25" customHeight="1" thickBot="1" x14ac:dyDescent="0.45">
      <c r="B11" s="360"/>
      <c r="C11" s="361"/>
      <c r="D11" s="363"/>
      <c r="F11" s="360"/>
      <c r="G11" s="361"/>
      <c r="H11" s="7" t="s">
        <v>20</v>
      </c>
      <c r="I11" s="7" t="s">
        <v>21</v>
      </c>
      <c r="J11" s="7" t="s">
        <v>22</v>
      </c>
      <c r="K11" s="7" t="s">
        <v>23</v>
      </c>
      <c r="M11" s="7" t="s">
        <v>20</v>
      </c>
      <c r="N11" s="7" t="s">
        <v>21</v>
      </c>
      <c r="O11" s="7" t="s">
        <v>22</v>
      </c>
      <c r="P11" s="7" t="s">
        <v>24</v>
      </c>
      <c r="R11" s="7" t="s">
        <v>25</v>
      </c>
      <c r="S11" s="7" t="s">
        <v>21</v>
      </c>
      <c r="T11" s="7" t="s">
        <v>26</v>
      </c>
      <c r="U11" s="7" t="s">
        <v>24</v>
      </c>
    </row>
    <row r="12" spans="2:21" x14ac:dyDescent="0.4">
      <c r="B12" s="8" t="s">
        <v>27</v>
      </c>
      <c r="C12" s="9" t="s">
        <v>138</v>
      </c>
      <c r="D12" s="218">
        <v>0</v>
      </c>
      <c r="F12" s="10" t="s">
        <v>27</v>
      </c>
      <c r="G12" s="11" t="s">
        <v>138</v>
      </c>
      <c r="H12" s="301">
        <f>直接効果!F7</f>
        <v>0</v>
      </c>
      <c r="I12" s="301">
        <f>'１次波及'!H7</f>
        <v>0</v>
      </c>
      <c r="J12" s="301">
        <f>'２次波及'!K7</f>
        <v>0</v>
      </c>
      <c r="K12" s="301">
        <f>SUM(H12:J12)</f>
        <v>0</v>
      </c>
      <c r="M12" s="308">
        <f>H12*係数表!I6</f>
        <v>0</v>
      </c>
      <c r="N12" s="308">
        <f>I12*係数表!I6</f>
        <v>0</v>
      </c>
      <c r="O12" s="308">
        <f>J12*係数表!I6</f>
        <v>0</v>
      </c>
      <c r="P12" s="308">
        <f>SUM(M12:O12)</f>
        <v>0</v>
      </c>
      <c r="R12" s="308">
        <f>H12*係数表!J6</f>
        <v>0</v>
      </c>
      <c r="S12" s="308">
        <f>I12*係数表!J6</f>
        <v>0</v>
      </c>
      <c r="T12" s="308">
        <f>J12*係数表!J6</f>
        <v>0</v>
      </c>
      <c r="U12" s="308">
        <f>SUM(R12:T12)</f>
        <v>0</v>
      </c>
    </row>
    <row r="13" spans="2:21" x14ac:dyDescent="0.4">
      <c r="B13" s="8" t="s">
        <v>28</v>
      </c>
      <c r="C13" s="9" t="s">
        <v>29</v>
      </c>
      <c r="D13" s="219">
        <v>0</v>
      </c>
      <c r="F13" s="8" t="s">
        <v>28</v>
      </c>
      <c r="G13" s="12" t="s">
        <v>29</v>
      </c>
      <c r="H13" s="302">
        <f>直接効果!F8</f>
        <v>0</v>
      </c>
      <c r="I13" s="302">
        <f>'１次波及'!H8</f>
        <v>0</v>
      </c>
      <c r="J13" s="302">
        <f>'２次波及'!K8</f>
        <v>0</v>
      </c>
      <c r="K13" s="302">
        <f t="shared" ref="K13:K49" si="0">SUM(H13:J13)</f>
        <v>0</v>
      </c>
      <c r="M13" s="309">
        <f>H13*係数表!I7</f>
        <v>0</v>
      </c>
      <c r="N13" s="309">
        <f>I13*係数表!I7</f>
        <v>0</v>
      </c>
      <c r="O13" s="309">
        <f>J13*係数表!I7</f>
        <v>0</v>
      </c>
      <c r="P13" s="309">
        <f t="shared" ref="P13:P49" si="1">SUM(M13:O13)</f>
        <v>0</v>
      </c>
      <c r="R13" s="302">
        <f>H13*係数表!J7</f>
        <v>0</v>
      </c>
      <c r="S13" s="302">
        <f>I13*係数表!J7</f>
        <v>0</v>
      </c>
      <c r="T13" s="302">
        <f>J13*係数表!J7</f>
        <v>0</v>
      </c>
      <c r="U13" s="309">
        <f t="shared" ref="U13:U49" si="2">SUM(R13:T13)</f>
        <v>0</v>
      </c>
    </row>
    <row r="14" spans="2:21" x14ac:dyDescent="0.4">
      <c r="B14" s="8" t="s">
        <v>30</v>
      </c>
      <c r="C14" s="9" t="s">
        <v>139</v>
      </c>
      <c r="D14" s="219">
        <v>0</v>
      </c>
      <c r="F14" s="8" t="s">
        <v>30</v>
      </c>
      <c r="G14" s="12" t="s">
        <v>139</v>
      </c>
      <c r="H14" s="302">
        <f>直接効果!F9</f>
        <v>0</v>
      </c>
      <c r="I14" s="302">
        <f>'１次波及'!H9</f>
        <v>0</v>
      </c>
      <c r="J14" s="302">
        <f>'２次波及'!K9</f>
        <v>0</v>
      </c>
      <c r="K14" s="302">
        <f t="shared" si="0"/>
        <v>0</v>
      </c>
      <c r="M14" s="309">
        <f>H14*係数表!I8</f>
        <v>0</v>
      </c>
      <c r="N14" s="309">
        <f>I14*係数表!I8</f>
        <v>0</v>
      </c>
      <c r="O14" s="309">
        <f>J14*係数表!I8</f>
        <v>0</v>
      </c>
      <c r="P14" s="309">
        <f t="shared" si="1"/>
        <v>0</v>
      </c>
      <c r="R14" s="302">
        <f>H14*係数表!J8</f>
        <v>0</v>
      </c>
      <c r="S14" s="302">
        <f>I14*係数表!J8</f>
        <v>0</v>
      </c>
      <c r="T14" s="302">
        <f>J14*係数表!J8</f>
        <v>0</v>
      </c>
      <c r="U14" s="309">
        <f t="shared" si="2"/>
        <v>0</v>
      </c>
    </row>
    <row r="15" spans="2:21" x14ac:dyDescent="0.4">
      <c r="B15" s="8" t="s">
        <v>31</v>
      </c>
      <c r="C15" s="9" t="s">
        <v>140</v>
      </c>
      <c r="D15" s="219">
        <v>0</v>
      </c>
      <c r="F15" s="8" t="s">
        <v>31</v>
      </c>
      <c r="G15" s="12" t="s">
        <v>140</v>
      </c>
      <c r="H15" s="302">
        <f>直接効果!F10</f>
        <v>0</v>
      </c>
      <c r="I15" s="302">
        <f>'１次波及'!H10</f>
        <v>0</v>
      </c>
      <c r="J15" s="302">
        <f>'２次波及'!K10</f>
        <v>0</v>
      </c>
      <c r="K15" s="302">
        <f t="shared" si="0"/>
        <v>0</v>
      </c>
      <c r="M15" s="309">
        <f>H15*係数表!I9</f>
        <v>0</v>
      </c>
      <c r="N15" s="309">
        <f>I15*係数表!I9</f>
        <v>0</v>
      </c>
      <c r="O15" s="309">
        <f>J15*係数表!I9</f>
        <v>0</v>
      </c>
      <c r="P15" s="309">
        <f t="shared" si="1"/>
        <v>0</v>
      </c>
      <c r="R15" s="302">
        <f>H15*係数表!J9</f>
        <v>0</v>
      </c>
      <c r="S15" s="302">
        <f>I15*係数表!J9</f>
        <v>0</v>
      </c>
      <c r="T15" s="302">
        <f>J15*係数表!J9</f>
        <v>0</v>
      </c>
      <c r="U15" s="309">
        <f t="shared" si="2"/>
        <v>0</v>
      </c>
    </row>
    <row r="16" spans="2:21" x14ac:dyDescent="0.4">
      <c r="B16" s="8" t="s">
        <v>33</v>
      </c>
      <c r="C16" s="9" t="s">
        <v>34</v>
      </c>
      <c r="D16" s="219">
        <v>0</v>
      </c>
      <c r="F16" s="14" t="s">
        <v>33</v>
      </c>
      <c r="G16" s="15" t="s">
        <v>34</v>
      </c>
      <c r="H16" s="303">
        <f>直接効果!F11</f>
        <v>0</v>
      </c>
      <c r="I16" s="303">
        <f>'１次波及'!H11</f>
        <v>0</v>
      </c>
      <c r="J16" s="303">
        <f>'２次波及'!K11</f>
        <v>0</v>
      </c>
      <c r="K16" s="303">
        <f t="shared" si="0"/>
        <v>0</v>
      </c>
      <c r="M16" s="310">
        <f>H16*係数表!I10</f>
        <v>0</v>
      </c>
      <c r="N16" s="310">
        <f>I16*係数表!I10</f>
        <v>0</v>
      </c>
      <c r="O16" s="310">
        <f>J16*係数表!I10</f>
        <v>0</v>
      </c>
      <c r="P16" s="310">
        <f t="shared" si="1"/>
        <v>0</v>
      </c>
      <c r="R16" s="303">
        <f>H16*係数表!J10</f>
        <v>0</v>
      </c>
      <c r="S16" s="303">
        <f>I16*係数表!J10</f>
        <v>0</v>
      </c>
      <c r="T16" s="303">
        <f>J16*係数表!J10</f>
        <v>0</v>
      </c>
      <c r="U16" s="310">
        <f t="shared" si="2"/>
        <v>0</v>
      </c>
    </row>
    <row r="17" spans="2:21" x14ac:dyDescent="0.4">
      <c r="B17" s="16" t="s">
        <v>35</v>
      </c>
      <c r="C17" s="17" t="s">
        <v>141</v>
      </c>
      <c r="D17" s="220">
        <v>0</v>
      </c>
      <c r="F17" s="16" t="s">
        <v>35</v>
      </c>
      <c r="G17" s="18" t="s">
        <v>141</v>
      </c>
      <c r="H17" s="304">
        <f>直接効果!F12</f>
        <v>0</v>
      </c>
      <c r="I17" s="304">
        <f>'１次波及'!H12</f>
        <v>0</v>
      </c>
      <c r="J17" s="304">
        <f>'２次波及'!K12</f>
        <v>0</v>
      </c>
      <c r="K17" s="304">
        <f t="shared" si="0"/>
        <v>0</v>
      </c>
      <c r="M17" s="311">
        <f>H17*係数表!I11</f>
        <v>0</v>
      </c>
      <c r="N17" s="311">
        <f>I17*係数表!I11</f>
        <v>0</v>
      </c>
      <c r="O17" s="311">
        <f>J17*係数表!I11</f>
        <v>0</v>
      </c>
      <c r="P17" s="311">
        <f t="shared" si="1"/>
        <v>0</v>
      </c>
      <c r="R17" s="304">
        <f>H17*係数表!J11</f>
        <v>0</v>
      </c>
      <c r="S17" s="304">
        <f>I17*係数表!J11</f>
        <v>0</v>
      </c>
      <c r="T17" s="304">
        <f>J17*係数表!J11</f>
        <v>0</v>
      </c>
      <c r="U17" s="311">
        <f t="shared" si="2"/>
        <v>0</v>
      </c>
    </row>
    <row r="18" spans="2:21" x14ac:dyDescent="0.4">
      <c r="B18" s="8" t="s">
        <v>37</v>
      </c>
      <c r="C18" s="9" t="s">
        <v>142</v>
      </c>
      <c r="D18" s="219">
        <v>0</v>
      </c>
      <c r="F18" s="8" t="s">
        <v>37</v>
      </c>
      <c r="G18" s="12" t="s">
        <v>142</v>
      </c>
      <c r="H18" s="302">
        <f>直接効果!F13</f>
        <v>0</v>
      </c>
      <c r="I18" s="302">
        <f>'１次波及'!H13</f>
        <v>0</v>
      </c>
      <c r="J18" s="302">
        <f>'２次波及'!K13</f>
        <v>0</v>
      </c>
      <c r="K18" s="302">
        <f t="shared" si="0"/>
        <v>0</v>
      </c>
      <c r="M18" s="309">
        <f>H18*係数表!I12</f>
        <v>0</v>
      </c>
      <c r="N18" s="309">
        <f>I18*係数表!I12</f>
        <v>0</v>
      </c>
      <c r="O18" s="309">
        <f>J18*係数表!I12</f>
        <v>0</v>
      </c>
      <c r="P18" s="309">
        <f t="shared" si="1"/>
        <v>0</v>
      </c>
      <c r="R18" s="302">
        <f>H18*係数表!J12</f>
        <v>0</v>
      </c>
      <c r="S18" s="302">
        <f>I18*係数表!J12</f>
        <v>0</v>
      </c>
      <c r="T18" s="302">
        <f>J18*係数表!J12</f>
        <v>0</v>
      </c>
      <c r="U18" s="309">
        <f t="shared" si="2"/>
        <v>0</v>
      </c>
    </row>
    <row r="19" spans="2:21" x14ac:dyDescent="0.4">
      <c r="B19" s="8" t="s">
        <v>39</v>
      </c>
      <c r="C19" s="9" t="s">
        <v>143</v>
      </c>
      <c r="D19" s="219">
        <v>0</v>
      </c>
      <c r="F19" s="8" t="s">
        <v>39</v>
      </c>
      <c r="G19" s="12" t="s">
        <v>143</v>
      </c>
      <c r="H19" s="302">
        <f>直接効果!F14</f>
        <v>0</v>
      </c>
      <c r="I19" s="302">
        <f>'１次波及'!H14</f>
        <v>0</v>
      </c>
      <c r="J19" s="302">
        <f>'２次波及'!K14</f>
        <v>0</v>
      </c>
      <c r="K19" s="302">
        <f t="shared" si="0"/>
        <v>0</v>
      </c>
      <c r="M19" s="309">
        <f>H19*係数表!I13</f>
        <v>0</v>
      </c>
      <c r="N19" s="309">
        <f>I19*係数表!I13</f>
        <v>0</v>
      </c>
      <c r="O19" s="309">
        <f>J19*係数表!I13</f>
        <v>0</v>
      </c>
      <c r="P19" s="309">
        <f t="shared" si="1"/>
        <v>0</v>
      </c>
      <c r="R19" s="302">
        <f>H19*係数表!J13</f>
        <v>0</v>
      </c>
      <c r="S19" s="302">
        <f>I19*係数表!J13</f>
        <v>0</v>
      </c>
      <c r="T19" s="302">
        <f>J19*係数表!J13</f>
        <v>0</v>
      </c>
      <c r="U19" s="309">
        <f t="shared" si="2"/>
        <v>0</v>
      </c>
    </row>
    <row r="20" spans="2:21" x14ac:dyDescent="0.4">
      <c r="B20" s="8" t="s">
        <v>41</v>
      </c>
      <c r="C20" s="9" t="s">
        <v>144</v>
      </c>
      <c r="D20" s="219">
        <v>0</v>
      </c>
      <c r="F20" s="8" t="s">
        <v>41</v>
      </c>
      <c r="G20" s="12" t="s">
        <v>144</v>
      </c>
      <c r="H20" s="302">
        <f>直接効果!F15</f>
        <v>0</v>
      </c>
      <c r="I20" s="302">
        <f>'１次波及'!H15</f>
        <v>0</v>
      </c>
      <c r="J20" s="302">
        <f>'２次波及'!K15</f>
        <v>0</v>
      </c>
      <c r="K20" s="302">
        <f t="shared" si="0"/>
        <v>0</v>
      </c>
      <c r="M20" s="309">
        <f>H20*係数表!I14</f>
        <v>0</v>
      </c>
      <c r="N20" s="309">
        <f>I20*係数表!I14</f>
        <v>0</v>
      </c>
      <c r="O20" s="309">
        <f>J20*係数表!I14</f>
        <v>0</v>
      </c>
      <c r="P20" s="309">
        <f t="shared" si="1"/>
        <v>0</v>
      </c>
      <c r="R20" s="302">
        <f>H20*係数表!J14</f>
        <v>0</v>
      </c>
      <c r="S20" s="302">
        <f>I20*係数表!J14</f>
        <v>0</v>
      </c>
      <c r="T20" s="302">
        <f>J20*係数表!J14</f>
        <v>0</v>
      </c>
      <c r="U20" s="309">
        <f t="shared" si="2"/>
        <v>0</v>
      </c>
    </row>
    <row r="21" spans="2:21" x14ac:dyDescent="0.4">
      <c r="B21" s="14" t="s">
        <v>43</v>
      </c>
      <c r="C21" s="19" t="s">
        <v>145</v>
      </c>
      <c r="D21" s="221">
        <v>0</v>
      </c>
      <c r="F21" s="14" t="s">
        <v>43</v>
      </c>
      <c r="G21" s="15" t="s">
        <v>145</v>
      </c>
      <c r="H21" s="303">
        <f>直接効果!F16</f>
        <v>0</v>
      </c>
      <c r="I21" s="303">
        <f>'１次波及'!H16</f>
        <v>0</v>
      </c>
      <c r="J21" s="303">
        <f>'２次波及'!K16</f>
        <v>0</v>
      </c>
      <c r="K21" s="303">
        <f t="shared" si="0"/>
        <v>0</v>
      </c>
      <c r="M21" s="310">
        <f>H21*係数表!I15</f>
        <v>0</v>
      </c>
      <c r="N21" s="310">
        <f>I21*係数表!I15</f>
        <v>0</v>
      </c>
      <c r="O21" s="310">
        <f>J21*係数表!I15</f>
        <v>0</v>
      </c>
      <c r="P21" s="310">
        <f t="shared" si="1"/>
        <v>0</v>
      </c>
      <c r="R21" s="303">
        <f>H21*係数表!J15</f>
        <v>0</v>
      </c>
      <c r="S21" s="303">
        <f>I21*係数表!J15</f>
        <v>0</v>
      </c>
      <c r="T21" s="303">
        <f>J21*係数表!J15</f>
        <v>0</v>
      </c>
      <c r="U21" s="310">
        <f t="shared" si="2"/>
        <v>0</v>
      </c>
    </row>
    <row r="22" spans="2:21" x14ac:dyDescent="0.4">
      <c r="B22" s="16" t="s">
        <v>45</v>
      </c>
      <c r="C22" s="17" t="s">
        <v>146</v>
      </c>
      <c r="D22" s="220">
        <v>0</v>
      </c>
      <c r="F22" s="16" t="s">
        <v>45</v>
      </c>
      <c r="G22" s="18" t="s">
        <v>146</v>
      </c>
      <c r="H22" s="304">
        <f>直接効果!F17</f>
        <v>0</v>
      </c>
      <c r="I22" s="304">
        <f>'１次波及'!H17</f>
        <v>0</v>
      </c>
      <c r="J22" s="304">
        <f>'２次波及'!K17</f>
        <v>0</v>
      </c>
      <c r="K22" s="304">
        <f t="shared" si="0"/>
        <v>0</v>
      </c>
      <c r="M22" s="311">
        <f>H22*係数表!I16</f>
        <v>0</v>
      </c>
      <c r="N22" s="311">
        <f>I22*係数表!I16</f>
        <v>0</v>
      </c>
      <c r="O22" s="311">
        <f>J22*係数表!I16</f>
        <v>0</v>
      </c>
      <c r="P22" s="311">
        <f t="shared" si="1"/>
        <v>0</v>
      </c>
      <c r="R22" s="304">
        <f>H22*係数表!J16</f>
        <v>0</v>
      </c>
      <c r="S22" s="304">
        <f>I22*係数表!J16</f>
        <v>0</v>
      </c>
      <c r="T22" s="304">
        <f>J22*係数表!J16</f>
        <v>0</v>
      </c>
      <c r="U22" s="311">
        <f t="shared" si="2"/>
        <v>0</v>
      </c>
    </row>
    <row r="23" spans="2:21" x14ac:dyDescent="0.4">
      <c r="B23" s="8" t="s">
        <v>47</v>
      </c>
      <c r="C23" s="9" t="s">
        <v>147</v>
      </c>
      <c r="D23" s="219">
        <v>0</v>
      </c>
      <c r="F23" s="8" t="s">
        <v>47</v>
      </c>
      <c r="G23" s="12" t="s">
        <v>147</v>
      </c>
      <c r="H23" s="302">
        <f>直接効果!F18</f>
        <v>0</v>
      </c>
      <c r="I23" s="302">
        <f>'１次波及'!H18</f>
        <v>0</v>
      </c>
      <c r="J23" s="302">
        <f>'２次波及'!K18</f>
        <v>0</v>
      </c>
      <c r="K23" s="302">
        <f t="shared" si="0"/>
        <v>0</v>
      </c>
      <c r="M23" s="309">
        <f>H23*係数表!I17</f>
        <v>0</v>
      </c>
      <c r="N23" s="309">
        <f>I23*係数表!I17</f>
        <v>0</v>
      </c>
      <c r="O23" s="309">
        <f>J23*係数表!I17</f>
        <v>0</v>
      </c>
      <c r="P23" s="309">
        <f t="shared" si="1"/>
        <v>0</v>
      </c>
      <c r="R23" s="302">
        <f>H23*係数表!J17</f>
        <v>0</v>
      </c>
      <c r="S23" s="302">
        <f>I23*係数表!J17</f>
        <v>0</v>
      </c>
      <c r="T23" s="302">
        <f>J23*係数表!J17</f>
        <v>0</v>
      </c>
      <c r="U23" s="309">
        <f t="shared" si="2"/>
        <v>0</v>
      </c>
    </row>
    <row r="24" spans="2:21" x14ac:dyDescent="0.4">
      <c r="B24" s="8" t="s">
        <v>48</v>
      </c>
      <c r="C24" s="9" t="s">
        <v>49</v>
      </c>
      <c r="D24" s="219">
        <v>0</v>
      </c>
      <c r="F24" s="8" t="s">
        <v>48</v>
      </c>
      <c r="G24" s="12" t="s">
        <v>49</v>
      </c>
      <c r="H24" s="302">
        <f>直接効果!F19</f>
        <v>0</v>
      </c>
      <c r="I24" s="302">
        <f>'１次波及'!H19</f>
        <v>0</v>
      </c>
      <c r="J24" s="302">
        <f>'２次波及'!K19</f>
        <v>0</v>
      </c>
      <c r="K24" s="302">
        <f t="shared" si="0"/>
        <v>0</v>
      </c>
      <c r="M24" s="309">
        <f>H24*係数表!I18</f>
        <v>0</v>
      </c>
      <c r="N24" s="309">
        <f>I24*係数表!I18</f>
        <v>0</v>
      </c>
      <c r="O24" s="309">
        <f>J24*係数表!I18</f>
        <v>0</v>
      </c>
      <c r="P24" s="309">
        <f t="shared" si="1"/>
        <v>0</v>
      </c>
      <c r="R24" s="302">
        <f>H24*係数表!J18</f>
        <v>0</v>
      </c>
      <c r="S24" s="302">
        <f>I24*係数表!J18</f>
        <v>0</v>
      </c>
      <c r="T24" s="302">
        <f>J24*係数表!J18</f>
        <v>0</v>
      </c>
      <c r="U24" s="309">
        <f t="shared" si="2"/>
        <v>0</v>
      </c>
    </row>
    <row r="25" spans="2:21" x14ac:dyDescent="0.4">
      <c r="B25" s="8" t="s">
        <v>50</v>
      </c>
      <c r="C25" s="9" t="s">
        <v>51</v>
      </c>
      <c r="D25" s="219">
        <v>0</v>
      </c>
      <c r="F25" s="8" t="s">
        <v>50</v>
      </c>
      <c r="G25" s="12" t="s">
        <v>51</v>
      </c>
      <c r="H25" s="302">
        <f>直接効果!F20</f>
        <v>0</v>
      </c>
      <c r="I25" s="302">
        <f>'１次波及'!H20</f>
        <v>0</v>
      </c>
      <c r="J25" s="302">
        <f>'２次波及'!K20</f>
        <v>0</v>
      </c>
      <c r="K25" s="302">
        <f t="shared" si="0"/>
        <v>0</v>
      </c>
      <c r="M25" s="309">
        <f>H25*係数表!I19</f>
        <v>0</v>
      </c>
      <c r="N25" s="309">
        <f>I25*係数表!I19</f>
        <v>0</v>
      </c>
      <c r="O25" s="309">
        <f>J25*係数表!I19</f>
        <v>0</v>
      </c>
      <c r="P25" s="309">
        <f t="shared" si="1"/>
        <v>0</v>
      </c>
      <c r="R25" s="302">
        <f>H25*係数表!J19</f>
        <v>0</v>
      </c>
      <c r="S25" s="302">
        <f>I25*係数表!J19</f>
        <v>0</v>
      </c>
      <c r="T25" s="302">
        <f>J25*係数表!J19</f>
        <v>0</v>
      </c>
      <c r="U25" s="309">
        <f t="shared" si="2"/>
        <v>0</v>
      </c>
    </row>
    <row r="26" spans="2:21" x14ac:dyDescent="0.4">
      <c r="B26" s="14" t="s">
        <v>52</v>
      </c>
      <c r="C26" s="19" t="s">
        <v>53</v>
      </c>
      <c r="D26" s="221">
        <v>0</v>
      </c>
      <c r="F26" s="14" t="s">
        <v>52</v>
      </c>
      <c r="G26" s="15" t="s">
        <v>53</v>
      </c>
      <c r="H26" s="303">
        <f>直接効果!F21</f>
        <v>0</v>
      </c>
      <c r="I26" s="303">
        <f>'１次波及'!H21</f>
        <v>0</v>
      </c>
      <c r="J26" s="303">
        <f>'２次波及'!K21</f>
        <v>0</v>
      </c>
      <c r="K26" s="303">
        <f t="shared" si="0"/>
        <v>0</v>
      </c>
      <c r="M26" s="310">
        <f>H26*係数表!I20</f>
        <v>0</v>
      </c>
      <c r="N26" s="310">
        <f>I26*係数表!I20</f>
        <v>0</v>
      </c>
      <c r="O26" s="310">
        <f>J26*係数表!I20</f>
        <v>0</v>
      </c>
      <c r="P26" s="310">
        <f t="shared" si="1"/>
        <v>0</v>
      </c>
      <c r="R26" s="303">
        <f>H26*係数表!J20</f>
        <v>0</v>
      </c>
      <c r="S26" s="303">
        <f>I26*係数表!J20</f>
        <v>0</v>
      </c>
      <c r="T26" s="303">
        <f>J26*係数表!J20</f>
        <v>0</v>
      </c>
      <c r="U26" s="310">
        <f t="shared" si="2"/>
        <v>0</v>
      </c>
    </row>
    <row r="27" spans="2:21" x14ac:dyDescent="0.4">
      <c r="B27" s="16" t="s">
        <v>54</v>
      </c>
      <c r="C27" s="17" t="s">
        <v>55</v>
      </c>
      <c r="D27" s="220">
        <v>0</v>
      </c>
      <c r="F27" s="16" t="s">
        <v>54</v>
      </c>
      <c r="G27" s="18" t="s">
        <v>55</v>
      </c>
      <c r="H27" s="304">
        <f>直接効果!F22</f>
        <v>0</v>
      </c>
      <c r="I27" s="304">
        <f>'１次波及'!H22</f>
        <v>0</v>
      </c>
      <c r="J27" s="304">
        <f>'２次波及'!K22</f>
        <v>0</v>
      </c>
      <c r="K27" s="304">
        <f t="shared" si="0"/>
        <v>0</v>
      </c>
      <c r="M27" s="311">
        <f>H27*係数表!I21</f>
        <v>0</v>
      </c>
      <c r="N27" s="311">
        <f>I27*係数表!I21</f>
        <v>0</v>
      </c>
      <c r="O27" s="311">
        <f>J27*係数表!I21</f>
        <v>0</v>
      </c>
      <c r="P27" s="311">
        <f t="shared" si="1"/>
        <v>0</v>
      </c>
      <c r="R27" s="304">
        <f>H27*係数表!J21</f>
        <v>0</v>
      </c>
      <c r="S27" s="304">
        <f>I27*係数表!J21</f>
        <v>0</v>
      </c>
      <c r="T27" s="304">
        <f>J27*係数表!J21</f>
        <v>0</v>
      </c>
      <c r="U27" s="311">
        <f t="shared" si="2"/>
        <v>0</v>
      </c>
    </row>
    <row r="28" spans="2:21" x14ac:dyDescent="0.4">
      <c r="B28" s="8" t="s">
        <v>56</v>
      </c>
      <c r="C28" s="9" t="s">
        <v>148</v>
      </c>
      <c r="D28" s="219">
        <v>0</v>
      </c>
      <c r="F28" s="8" t="s">
        <v>56</v>
      </c>
      <c r="G28" s="12" t="s">
        <v>148</v>
      </c>
      <c r="H28" s="302">
        <f>直接効果!F23</f>
        <v>0</v>
      </c>
      <c r="I28" s="302">
        <f>'１次波及'!H23</f>
        <v>0</v>
      </c>
      <c r="J28" s="302">
        <f>'２次波及'!K23</f>
        <v>0</v>
      </c>
      <c r="K28" s="302">
        <f t="shared" si="0"/>
        <v>0</v>
      </c>
      <c r="M28" s="309">
        <f>H28*係数表!I22</f>
        <v>0</v>
      </c>
      <c r="N28" s="309">
        <f>I28*係数表!I22</f>
        <v>0</v>
      </c>
      <c r="O28" s="309">
        <f>J28*係数表!I22</f>
        <v>0</v>
      </c>
      <c r="P28" s="309">
        <f t="shared" si="1"/>
        <v>0</v>
      </c>
      <c r="R28" s="302">
        <f>H28*係数表!J22</f>
        <v>0</v>
      </c>
      <c r="S28" s="302">
        <f>I28*係数表!J22</f>
        <v>0</v>
      </c>
      <c r="T28" s="302">
        <f>J28*係数表!J22</f>
        <v>0</v>
      </c>
      <c r="U28" s="309">
        <f t="shared" si="2"/>
        <v>0</v>
      </c>
    </row>
    <row r="29" spans="2:21" x14ac:dyDescent="0.4">
      <c r="B29" s="8" t="s">
        <v>57</v>
      </c>
      <c r="C29" s="9" t="s">
        <v>149</v>
      </c>
      <c r="D29" s="219">
        <v>0</v>
      </c>
      <c r="F29" s="8" t="s">
        <v>57</v>
      </c>
      <c r="G29" s="12" t="s">
        <v>149</v>
      </c>
      <c r="H29" s="302">
        <f>直接効果!F24</f>
        <v>0</v>
      </c>
      <c r="I29" s="302">
        <f>'１次波及'!H24</f>
        <v>0</v>
      </c>
      <c r="J29" s="302">
        <f>'２次波及'!K24</f>
        <v>0</v>
      </c>
      <c r="K29" s="302">
        <f t="shared" si="0"/>
        <v>0</v>
      </c>
      <c r="M29" s="309">
        <f>H29*係数表!I23</f>
        <v>0</v>
      </c>
      <c r="N29" s="309">
        <f>I29*係数表!I23</f>
        <v>0</v>
      </c>
      <c r="O29" s="309">
        <f>J29*係数表!I23</f>
        <v>0</v>
      </c>
      <c r="P29" s="309">
        <f t="shared" si="1"/>
        <v>0</v>
      </c>
      <c r="R29" s="302">
        <f>H29*係数表!J23</f>
        <v>0</v>
      </c>
      <c r="S29" s="302">
        <f>I29*係数表!J23</f>
        <v>0</v>
      </c>
      <c r="T29" s="302">
        <f>J29*係数表!J23</f>
        <v>0</v>
      </c>
      <c r="U29" s="309">
        <f t="shared" si="2"/>
        <v>0</v>
      </c>
    </row>
    <row r="30" spans="2:21" x14ac:dyDescent="0.4">
      <c r="B30" s="8" t="s">
        <v>58</v>
      </c>
      <c r="C30" s="9" t="s">
        <v>150</v>
      </c>
      <c r="D30" s="219">
        <v>0</v>
      </c>
      <c r="F30" s="8" t="s">
        <v>58</v>
      </c>
      <c r="G30" s="12" t="s">
        <v>150</v>
      </c>
      <c r="H30" s="302">
        <f>直接効果!F25</f>
        <v>0</v>
      </c>
      <c r="I30" s="302">
        <f>'１次波及'!H25</f>
        <v>0</v>
      </c>
      <c r="J30" s="302">
        <f>'２次波及'!K25</f>
        <v>0</v>
      </c>
      <c r="K30" s="302">
        <f t="shared" si="0"/>
        <v>0</v>
      </c>
      <c r="M30" s="309">
        <f>H30*係数表!I24</f>
        <v>0</v>
      </c>
      <c r="N30" s="309">
        <f>I30*係数表!I24</f>
        <v>0</v>
      </c>
      <c r="O30" s="309">
        <f>J30*係数表!I24</f>
        <v>0</v>
      </c>
      <c r="P30" s="309">
        <f t="shared" si="1"/>
        <v>0</v>
      </c>
      <c r="R30" s="302">
        <f>H30*係数表!J24</f>
        <v>0</v>
      </c>
      <c r="S30" s="302">
        <f>I30*係数表!J24</f>
        <v>0</v>
      </c>
      <c r="T30" s="302">
        <f>J30*係数表!J24</f>
        <v>0</v>
      </c>
      <c r="U30" s="309">
        <f t="shared" si="2"/>
        <v>0</v>
      </c>
    </row>
    <row r="31" spans="2:21" x14ac:dyDescent="0.4">
      <c r="B31" s="14" t="s">
        <v>137</v>
      </c>
      <c r="C31" s="19" t="s">
        <v>151</v>
      </c>
      <c r="D31" s="221">
        <v>0</v>
      </c>
      <c r="F31" s="8" t="s">
        <v>137</v>
      </c>
      <c r="G31" s="12" t="s">
        <v>151</v>
      </c>
      <c r="H31" s="302">
        <f>直接効果!F26</f>
        <v>0</v>
      </c>
      <c r="I31" s="302">
        <f>'１次波及'!H26</f>
        <v>0</v>
      </c>
      <c r="J31" s="302">
        <f>'２次波及'!K26</f>
        <v>0</v>
      </c>
      <c r="K31" s="302">
        <f t="shared" ref="K31" si="3">SUM(H31:J31)</f>
        <v>0</v>
      </c>
      <c r="M31" s="309">
        <f>H31*係数表!I25</f>
        <v>0</v>
      </c>
      <c r="N31" s="309">
        <f>I31*係数表!I25</f>
        <v>0</v>
      </c>
      <c r="O31" s="309">
        <f>J31*係数表!I25</f>
        <v>0</v>
      </c>
      <c r="P31" s="309">
        <f t="shared" ref="P31" si="4">SUM(M31:O31)</f>
        <v>0</v>
      </c>
      <c r="R31" s="302">
        <f>H31*係数表!J25</f>
        <v>0</v>
      </c>
      <c r="S31" s="302">
        <f>I31*係数表!J25</f>
        <v>0</v>
      </c>
      <c r="T31" s="302">
        <f>J31*係数表!J25</f>
        <v>0</v>
      </c>
      <c r="U31" s="309">
        <f t="shared" si="2"/>
        <v>0</v>
      </c>
    </row>
    <row r="32" spans="2:21" x14ac:dyDescent="0.4">
      <c r="B32" s="8" t="s">
        <v>59</v>
      </c>
      <c r="C32" s="9" t="s">
        <v>60</v>
      </c>
      <c r="D32" s="219">
        <v>0</v>
      </c>
      <c r="F32" s="16" t="s">
        <v>59</v>
      </c>
      <c r="G32" s="18" t="s">
        <v>60</v>
      </c>
      <c r="H32" s="304">
        <f>直接効果!F27</f>
        <v>0</v>
      </c>
      <c r="I32" s="304">
        <f>'１次波及'!H27</f>
        <v>0</v>
      </c>
      <c r="J32" s="304">
        <f>'２次波及'!K27</f>
        <v>0</v>
      </c>
      <c r="K32" s="304">
        <f t="shared" si="0"/>
        <v>0</v>
      </c>
      <c r="M32" s="311">
        <f>H32*係数表!I26</f>
        <v>0</v>
      </c>
      <c r="N32" s="312">
        <f>I32*係数表!I26</f>
        <v>0</v>
      </c>
      <c r="O32" s="311">
        <f>J32*係数表!I26</f>
        <v>0</v>
      </c>
      <c r="P32" s="314">
        <f t="shared" si="1"/>
        <v>0</v>
      </c>
      <c r="R32" s="304">
        <f>H32*係数表!J26</f>
        <v>0</v>
      </c>
      <c r="S32" s="304">
        <f>I32*係数表!J26</f>
        <v>0</v>
      </c>
      <c r="T32" s="304">
        <f>J32*係数表!J26</f>
        <v>0</v>
      </c>
      <c r="U32" s="311">
        <f t="shared" si="2"/>
        <v>0</v>
      </c>
    </row>
    <row r="33" spans="2:21" x14ac:dyDescent="0.4">
      <c r="B33" s="8" t="s">
        <v>61</v>
      </c>
      <c r="C33" s="9" t="s">
        <v>32</v>
      </c>
      <c r="D33" s="219">
        <v>0</v>
      </c>
      <c r="F33" s="8" t="s">
        <v>61</v>
      </c>
      <c r="G33" s="12" t="s">
        <v>32</v>
      </c>
      <c r="H33" s="302">
        <f>直接効果!F28</f>
        <v>0</v>
      </c>
      <c r="I33" s="302">
        <f>'１次波及'!H28</f>
        <v>0</v>
      </c>
      <c r="J33" s="302">
        <f>'２次波及'!K28</f>
        <v>0</v>
      </c>
      <c r="K33" s="302">
        <f t="shared" si="0"/>
        <v>0</v>
      </c>
      <c r="M33" s="309">
        <f>H33*係数表!I27</f>
        <v>0</v>
      </c>
      <c r="N33" s="309">
        <f>I33*係数表!I27</f>
        <v>0</v>
      </c>
      <c r="O33" s="309">
        <f>J33*係数表!I27</f>
        <v>0</v>
      </c>
      <c r="P33" s="309">
        <f t="shared" si="1"/>
        <v>0</v>
      </c>
      <c r="R33" s="302">
        <f>H33*係数表!J27</f>
        <v>0</v>
      </c>
      <c r="S33" s="302">
        <f>I33*係数表!J27</f>
        <v>0</v>
      </c>
      <c r="T33" s="302">
        <f>J33*係数表!J27</f>
        <v>0</v>
      </c>
      <c r="U33" s="309">
        <f t="shared" si="2"/>
        <v>0</v>
      </c>
    </row>
    <row r="34" spans="2:21" x14ac:dyDescent="0.4">
      <c r="B34" s="8" t="s">
        <v>62</v>
      </c>
      <c r="C34" s="9" t="s">
        <v>63</v>
      </c>
      <c r="D34" s="219">
        <v>0</v>
      </c>
      <c r="F34" s="8" t="s">
        <v>62</v>
      </c>
      <c r="G34" s="12" t="s">
        <v>63</v>
      </c>
      <c r="H34" s="302">
        <f>直接効果!F29</f>
        <v>0</v>
      </c>
      <c r="I34" s="302">
        <f>'１次波及'!H29</f>
        <v>0</v>
      </c>
      <c r="J34" s="302">
        <f>'２次波及'!K29</f>
        <v>0</v>
      </c>
      <c r="K34" s="302">
        <f t="shared" si="0"/>
        <v>0</v>
      </c>
      <c r="M34" s="309">
        <f>H34*係数表!I28</f>
        <v>0</v>
      </c>
      <c r="N34" s="309">
        <f>I34*係数表!I28</f>
        <v>0</v>
      </c>
      <c r="O34" s="309">
        <f>J34*係数表!I28</f>
        <v>0</v>
      </c>
      <c r="P34" s="309">
        <f t="shared" si="1"/>
        <v>0</v>
      </c>
      <c r="R34" s="302">
        <f>H34*係数表!J28</f>
        <v>0</v>
      </c>
      <c r="S34" s="302">
        <f>I34*係数表!J28</f>
        <v>0</v>
      </c>
      <c r="T34" s="302">
        <f>J34*係数表!J28</f>
        <v>0</v>
      </c>
      <c r="U34" s="309">
        <f t="shared" si="2"/>
        <v>0</v>
      </c>
    </row>
    <row r="35" spans="2:21" x14ac:dyDescent="0.4">
      <c r="B35" s="8" t="s">
        <v>64</v>
      </c>
      <c r="C35" s="9" t="s">
        <v>65</v>
      </c>
      <c r="D35" s="219">
        <v>0</v>
      </c>
      <c r="F35" s="8" t="s">
        <v>64</v>
      </c>
      <c r="G35" s="12" t="s">
        <v>65</v>
      </c>
      <c r="H35" s="302">
        <f>直接効果!F30</f>
        <v>0</v>
      </c>
      <c r="I35" s="302">
        <f>'１次波及'!H30</f>
        <v>0</v>
      </c>
      <c r="J35" s="302">
        <f>'２次波及'!K30</f>
        <v>0</v>
      </c>
      <c r="K35" s="302">
        <f t="shared" si="0"/>
        <v>0</v>
      </c>
      <c r="M35" s="309">
        <f>H35*係数表!I29</f>
        <v>0</v>
      </c>
      <c r="N35" s="309">
        <f>I35*係数表!I29</f>
        <v>0</v>
      </c>
      <c r="O35" s="309">
        <f>J35*係数表!I29</f>
        <v>0</v>
      </c>
      <c r="P35" s="309">
        <f t="shared" si="1"/>
        <v>0</v>
      </c>
      <c r="R35" s="302">
        <f>H35*係数表!J29</f>
        <v>0</v>
      </c>
      <c r="S35" s="302">
        <f>I35*係数表!J29</f>
        <v>0</v>
      </c>
      <c r="T35" s="302">
        <f>J35*係数表!J29</f>
        <v>0</v>
      </c>
      <c r="U35" s="309">
        <f t="shared" si="2"/>
        <v>0</v>
      </c>
    </row>
    <row r="36" spans="2:21" x14ac:dyDescent="0.4">
      <c r="B36" s="8" t="s">
        <v>66</v>
      </c>
      <c r="C36" s="9" t="s">
        <v>67</v>
      </c>
      <c r="D36" s="219">
        <v>0</v>
      </c>
      <c r="F36" s="8" t="s">
        <v>66</v>
      </c>
      <c r="G36" s="12" t="s">
        <v>67</v>
      </c>
      <c r="H36" s="302">
        <f>直接効果!F31</f>
        <v>0</v>
      </c>
      <c r="I36" s="302">
        <f>'１次波及'!H31</f>
        <v>0</v>
      </c>
      <c r="J36" s="302">
        <f>'２次波及'!K31</f>
        <v>0</v>
      </c>
      <c r="K36" s="302">
        <f t="shared" si="0"/>
        <v>0</v>
      </c>
      <c r="M36" s="309">
        <f>H36*係数表!I30</f>
        <v>0</v>
      </c>
      <c r="N36" s="309">
        <f>I36*係数表!I30</f>
        <v>0</v>
      </c>
      <c r="O36" s="309">
        <f>J36*係数表!I30</f>
        <v>0</v>
      </c>
      <c r="P36" s="309">
        <f t="shared" si="1"/>
        <v>0</v>
      </c>
      <c r="R36" s="302">
        <f>H36*係数表!J30</f>
        <v>0</v>
      </c>
      <c r="S36" s="302">
        <f>I36*係数表!J30</f>
        <v>0</v>
      </c>
      <c r="T36" s="302">
        <f>J36*係数表!J30</f>
        <v>0</v>
      </c>
      <c r="U36" s="309">
        <f t="shared" si="2"/>
        <v>0</v>
      </c>
    </row>
    <row r="37" spans="2:21" x14ac:dyDescent="0.4">
      <c r="B37" s="16" t="s">
        <v>68</v>
      </c>
      <c r="C37" s="17" t="s">
        <v>36</v>
      </c>
      <c r="D37" s="220">
        <v>0</v>
      </c>
      <c r="F37" s="16" t="s">
        <v>68</v>
      </c>
      <c r="G37" s="18" t="s">
        <v>36</v>
      </c>
      <c r="H37" s="304">
        <f>直接効果!F32</f>
        <v>0</v>
      </c>
      <c r="I37" s="304">
        <f>'１次波及'!H32</f>
        <v>0</v>
      </c>
      <c r="J37" s="304">
        <f>'２次波及'!K32</f>
        <v>0</v>
      </c>
      <c r="K37" s="316">
        <f t="shared" si="0"/>
        <v>0</v>
      </c>
      <c r="M37" s="312">
        <f>H37*係数表!I31</f>
        <v>0</v>
      </c>
      <c r="N37" s="311">
        <f>I37*係数表!I31</f>
        <v>0</v>
      </c>
      <c r="O37" s="311">
        <f>J37*係数表!I31</f>
        <v>0</v>
      </c>
      <c r="P37" s="314">
        <f t="shared" si="1"/>
        <v>0</v>
      </c>
      <c r="R37" s="304">
        <f>H37*係数表!J31</f>
        <v>0</v>
      </c>
      <c r="S37" s="304">
        <f>I37*係数表!J31</f>
        <v>0</v>
      </c>
      <c r="T37" s="304">
        <f>J37*係数表!J31</f>
        <v>0</v>
      </c>
      <c r="U37" s="311">
        <f t="shared" si="2"/>
        <v>0</v>
      </c>
    </row>
    <row r="38" spans="2:21" x14ac:dyDescent="0.4">
      <c r="B38" s="8" t="s">
        <v>69</v>
      </c>
      <c r="C38" s="9" t="s">
        <v>38</v>
      </c>
      <c r="D38" s="219">
        <v>0</v>
      </c>
      <c r="F38" s="8" t="s">
        <v>69</v>
      </c>
      <c r="G38" s="12" t="s">
        <v>38</v>
      </c>
      <c r="H38" s="302">
        <f>直接効果!F33</f>
        <v>0</v>
      </c>
      <c r="I38" s="302">
        <f>'１次波及'!H33</f>
        <v>0</v>
      </c>
      <c r="J38" s="302">
        <f>'２次波及'!K33</f>
        <v>0</v>
      </c>
      <c r="K38" s="302">
        <f t="shared" si="0"/>
        <v>0</v>
      </c>
      <c r="M38" s="309">
        <f>H38*係数表!I32</f>
        <v>0</v>
      </c>
      <c r="N38" s="309">
        <f>I38*係数表!I32</f>
        <v>0</v>
      </c>
      <c r="O38" s="309">
        <f>J38*係数表!I32</f>
        <v>0</v>
      </c>
      <c r="P38" s="309">
        <f t="shared" si="1"/>
        <v>0</v>
      </c>
      <c r="R38" s="302">
        <f>H38*係数表!J32</f>
        <v>0</v>
      </c>
      <c r="S38" s="302">
        <f>I38*係数表!J32</f>
        <v>0</v>
      </c>
      <c r="T38" s="302">
        <f>J38*係数表!J32</f>
        <v>0</v>
      </c>
      <c r="U38" s="309">
        <f t="shared" si="2"/>
        <v>0</v>
      </c>
    </row>
    <row r="39" spans="2:21" x14ac:dyDescent="0.4">
      <c r="B39" s="8" t="s">
        <v>70</v>
      </c>
      <c r="C39" s="9" t="s">
        <v>40</v>
      </c>
      <c r="D39" s="219">
        <v>0</v>
      </c>
      <c r="F39" s="8" t="s">
        <v>70</v>
      </c>
      <c r="G39" s="12" t="s">
        <v>40</v>
      </c>
      <c r="H39" s="302">
        <f>直接効果!F34</f>
        <v>0</v>
      </c>
      <c r="I39" s="302">
        <f>'１次波及'!H34</f>
        <v>0</v>
      </c>
      <c r="J39" s="302">
        <f>'２次波及'!K34</f>
        <v>0</v>
      </c>
      <c r="K39" s="302">
        <f t="shared" si="0"/>
        <v>0</v>
      </c>
      <c r="M39" s="309">
        <f>H39*係数表!I33</f>
        <v>0</v>
      </c>
      <c r="N39" s="309">
        <f>I39*係数表!I33</f>
        <v>0</v>
      </c>
      <c r="O39" s="309">
        <f>J39*係数表!I33</f>
        <v>0</v>
      </c>
      <c r="P39" s="309">
        <f t="shared" si="1"/>
        <v>0</v>
      </c>
      <c r="R39" s="302">
        <f>H39*係数表!J33</f>
        <v>0</v>
      </c>
      <c r="S39" s="302">
        <f>I39*係数表!J33</f>
        <v>0</v>
      </c>
      <c r="T39" s="302">
        <f>J39*係数表!J33</f>
        <v>0</v>
      </c>
      <c r="U39" s="309">
        <f t="shared" si="2"/>
        <v>0</v>
      </c>
    </row>
    <row r="40" spans="2:21" x14ac:dyDescent="0.4">
      <c r="B40" s="8" t="s">
        <v>71</v>
      </c>
      <c r="C40" s="9" t="s">
        <v>42</v>
      </c>
      <c r="D40" s="219">
        <v>0</v>
      </c>
      <c r="F40" s="8" t="s">
        <v>71</v>
      </c>
      <c r="G40" s="12" t="s">
        <v>42</v>
      </c>
      <c r="H40" s="302">
        <f>直接効果!F35</f>
        <v>0</v>
      </c>
      <c r="I40" s="302">
        <f>'１次波及'!H35</f>
        <v>0</v>
      </c>
      <c r="J40" s="302">
        <f>'２次波及'!K35</f>
        <v>0</v>
      </c>
      <c r="K40" s="302">
        <f t="shared" si="0"/>
        <v>0</v>
      </c>
      <c r="M40" s="309">
        <f>H40*係数表!I34</f>
        <v>0</v>
      </c>
      <c r="N40" s="309">
        <f>I40*係数表!I34</f>
        <v>0</v>
      </c>
      <c r="O40" s="309">
        <f>J40*係数表!I34</f>
        <v>0</v>
      </c>
      <c r="P40" s="309">
        <f t="shared" si="1"/>
        <v>0</v>
      </c>
      <c r="R40" s="302">
        <f>H40*係数表!J34</f>
        <v>0</v>
      </c>
      <c r="S40" s="302">
        <f>I40*係数表!J34</f>
        <v>0</v>
      </c>
      <c r="T40" s="302">
        <f>J40*係数表!J34</f>
        <v>0</v>
      </c>
      <c r="U40" s="309">
        <f t="shared" si="2"/>
        <v>0</v>
      </c>
    </row>
    <row r="41" spans="2:21" x14ac:dyDescent="0.4">
      <c r="B41" s="8" t="s">
        <v>72</v>
      </c>
      <c r="C41" s="9" t="s">
        <v>44</v>
      </c>
      <c r="D41" s="219">
        <v>0</v>
      </c>
      <c r="F41" s="8" t="s">
        <v>72</v>
      </c>
      <c r="G41" s="12" t="s">
        <v>44</v>
      </c>
      <c r="H41" s="302">
        <f>直接効果!F36</f>
        <v>0</v>
      </c>
      <c r="I41" s="302">
        <f>'１次波及'!H36</f>
        <v>0</v>
      </c>
      <c r="J41" s="302">
        <f>'２次波及'!K36</f>
        <v>0</v>
      </c>
      <c r="K41" s="302">
        <f t="shared" si="0"/>
        <v>0</v>
      </c>
      <c r="M41" s="309">
        <f>H41*係数表!I35</f>
        <v>0</v>
      </c>
      <c r="N41" s="309">
        <f>I41*係数表!I35</f>
        <v>0</v>
      </c>
      <c r="O41" s="309">
        <f>J41*係数表!I35</f>
        <v>0</v>
      </c>
      <c r="P41" s="309">
        <f t="shared" si="1"/>
        <v>0</v>
      </c>
      <c r="R41" s="302">
        <f>H41*係数表!J35</f>
        <v>0</v>
      </c>
      <c r="S41" s="302">
        <f>I41*係数表!J35</f>
        <v>0</v>
      </c>
      <c r="T41" s="302">
        <f>J41*係数表!J35</f>
        <v>0</v>
      </c>
      <c r="U41" s="309">
        <f t="shared" si="2"/>
        <v>0</v>
      </c>
    </row>
    <row r="42" spans="2:21" x14ac:dyDescent="0.4">
      <c r="B42" s="16" t="s">
        <v>73</v>
      </c>
      <c r="C42" s="17" t="s">
        <v>46</v>
      </c>
      <c r="D42" s="220">
        <v>0</v>
      </c>
      <c r="F42" s="16" t="s">
        <v>73</v>
      </c>
      <c r="G42" s="18" t="s">
        <v>46</v>
      </c>
      <c r="H42" s="305">
        <f>直接効果!F37</f>
        <v>0</v>
      </c>
      <c r="I42" s="304">
        <f>'１次波及'!H37</f>
        <v>0</v>
      </c>
      <c r="J42" s="304">
        <f>'２次波及'!K37</f>
        <v>0</v>
      </c>
      <c r="K42" s="316">
        <f t="shared" si="0"/>
        <v>0</v>
      </c>
      <c r="M42" s="312">
        <f>H42*係数表!I36</f>
        <v>0</v>
      </c>
      <c r="N42" s="311">
        <f>I42*係数表!I36</f>
        <v>0</v>
      </c>
      <c r="O42" s="311">
        <f>J42*係数表!I36</f>
        <v>0</v>
      </c>
      <c r="P42" s="314">
        <f t="shared" si="1"/>
        <v>0</v>
      </c>
      <c r="R42" s="304">
        <f>H42*係数表!J36</f>
        <v>0</v>
      </c>
      <c r="S42" s="304">
        <f>I42*係数表!J36</f>
        <v>0</v>
      </c>
      <c r="T42" s="304">
        <f>J42*係数表!J36</f>
        <v>0</v>
      </c>
      <c r="U42" s="311">
        <f t="shared" si="2"/>
        <v>0</v>
      </c>
    </row>
    <row r="43" spans="2:21" x14ac:dyDescent="0.4">
      <c r="B43" s="8" t="s">
        <v>74</v>
      </c>
      <c r="C43" s="9" t="s">
        <v>152</v>
      </c>
      <c r="D43" s="219">
        <v>0</v>
      </c>
      <c r="F43" s="8" t="s">
        <v>74</v>
      </c>
      <c r="G43" s="12" t="s">
        <v>152</v>
      </c>
      <c r="H43" s="302">
        <f>直接効果!F38</f>
        <v>0</v>
      </c>
      <c r="I43" s="302">
        <f>'１次波及'!H38</f>
        <v>0</v>
      </c>
      <c r="J43" s="302">
        <f>'２次波及'!K38</f>
        <v>0</v>
      </c>
      <c r="K43" s="302">
        <f t="shared" si="0"/>
        <v>0</v>
      </c>
      <c r="M43" s="309">
        <f>H43*係数表!I37</f>
        <v>0</v>
      </c>
      <c r="N43" s="309">
        <f>I43*係数表!I37</f>
        <v>0</v>
      </c>
      <c r="O43" s="309">
        <f>J43*係数表!I37</f>
        <v>0</v>
      </c>
      <c r="P43" s="309">
        <f t="shared" si="1"/>
        <v>0</v>
      </c>
      <c r="R43" s="302">
        <f>H43*係数表!J37</f>
        <v>0</v>
      </c>
      <c r="S43" s="302">
        <f>I43*係数表!J37</f>
        <v>0</v>
      </c>
      <c r="T43" s="302">
        <f>J43*係数表!J37</f>
        <v>0</v>
      </c>
      <c r="U43" s="309">
        <f t="shared" si="2"/>
        <v>0</v>
      </c>
    </row>
    <row r="44" spans="2:21" x14ac:dyDescent="0.4">
      <c r="B44" s="8" t="s">
        <v>75</v>
      </c>
      <c r="C44" s="9" t="s">
        <v>76</v>
      </c>
      <c r="D44" s="219">
        <v>0</v>
      </c>
      <c r="F44" s="8" t="s">
        <v>75</v>
      </c>
      <c r="G44" s="12" t="s">
        <v>76</v>
      </c>
      <c r="H44" s="302">
        <f>直接効果!F39</f>
        <v>0</v>
      </c>
      <c r="I44" s="302">
        <f>'１次波及'!H39</f>
        <v>0</v>
      </c>
      <c r="J44" s="302">
        <f>'２次波及'!K39</f>
        <v>0</v>
      </c>
      <c r="K44" s="302">
        <f t="shared" si="0"/>
        <v>0</v>
      </c>
      <c r="M44" s="309">
        <f>H44*係数表!I38</f>
        <v>0</v>
      </c>
      <c r="N44" s="309">
        <f>I44*係数表!I38</f>
        <v>0</v>
      </c>
      <c r="O44" s="309">
        <f>J44*係数表!I38</f>
        <v>0</v>
      </c>
      <c r="P44" s="309">
        <f t="shared" si="1"/>
        <v>0</v>
      </c>
      <c r="R44" s="302">
        <f>H44*係数表!J38</f>
        <v>0</v>
      </c>
      <c r="S44" s="302">
        <f>I44*係数表!J38</f>
        <v>0</v>
      </c>
      <c r="T44" s="302">
        <f>J44*係数表!J38</f>
        <v>0</v>
      </c>
      <c r="U44" s="309">
        <f t="shared" si="2"/>
        <v>0</v>
      </c>
    </row>
    <row r="45" spans="2:21" x14ac:dyDescent="0.4">
      <c r="B45" s="8" t="s">
        <v>77</v>
      </c>
      <c r="C45" s="9" t="s">
        <v>153</v>
      </c>
      <c r="D45" s="219">
        <v>0</v>
      </c>
      <c r="F45" s="8" t="s">
        <v>77</v>
      </c>
      <c r="G45" s="12" t="s">
        <v>153</v>
      </c>
      <c r="H45" s="302">
        <f>直接効果!F40</f>
        <v>0</v>
      </c>
      <c r="I45" s="302">
        <f>'１次波及'!H40</f>
        <v>0</v>
      </c>
      <c r="J45" s="302">
        <f>'２次波及'!K40</f>
        <v>0</v>
      </c>
      <c r="K45" s="302">
        <f t="shared" si="0"/>
        <v>0</v>
      </c>
      <c r="M45" s="309">
        <f>H45*係数表!I39</f>
        <v>0</v>
      </c>
      <c r="N45" s="309">
        <f>I45*係数表!I39</f>
        <v>0</v>
      </c>
      <c r="O45" s="309">
        <f>J45*係数表!I39</f>
        <v>0</v>
      </c>
      <c r="P45" s="309">
        <f t="shared" si="1"/>
        <v>0</v>
      </c>
      <c r="R45" s="302">
        <f>H45*係数表!J39</f>
        <v>0</v>
      </c>
      <c r="S45" s="302">
        <f>I45*係数表!J39</f>
        <v>0</v>
      </c>
      <c r="T45" s="302">
        <f>J45*係数表!J39</f>
        <v>0</v>
      </c>
      <c r="U45" s="309">
        <f t="shared" si="2"/>
        <v>0</v>
      </c>
    </row>
    <row r="46" spans="2:21" x14ac:dyDescent="0.4">
      <c r="B46" s="8" t="s">
        <v>78</v>
      </c>
      <c r="C46" s="9" t="s">
        <v>79</v>
      </c>
      <c r="D46" s="219">
        <v>0</v>
      </c>
      <c r="F46" s="8" t="s">
        <v>78</v>
      </c>
      <c r="G46" s="12" t="s">
        <v>79</v>
      </c>
      <c r="H46" s="302">
        <f>直接効果!F41</f>
        <v>0</v>
      </c>
      <c r="I46" s="302">
        <f>'１次波及'!H41</f>
        <v>0</v>
      </c>
      <c r="J46" s="302">
        <f>'２次波及'!K41</f>
        <v>0</v>
      </c>
      <c r="K46" s="302">
        <f t="shared" si="0"/>
        <v>0</v>
      </c>
      <c r="M46" s="309">
        <f>H46*係数表!I40</f>
        <v>0</v>
      </c>
      <c r="N46" s="309">
        <f>I46*係数表!I40</f>
        <v>0</v>
      </c>
      <c r="O46" s="309">
        <f>J46*係数表!I40</f>
        <v>0</v>
      </c>
      <c r="P46" s="309">
        <f t="shared" si="1"/>
        <v>0</v>
      </c>
      <c r="R46" s="302">
        <f>H46*係数表!J40</f>
        <v>0</v>
      </c>
      <c r="S46" s="302">
        <f>I46*係数表!J40</f>
        <v>0</v>
      </c>
      <c r="T46" s="302">
        <f>J46*係数表!J40</f>
        <v>0</v>
      </c>
      <c r="U46" s="309">
        <f t="shared" si="2"/>
        <v>0</v>
      </c>
    </row>
    <row r="47" spans="2:21" x14ac:dyDescent="0.4">
      <c r="B47" s="16" t="s">
        <v>80</v>
      </c>
      <c r="C47" s="17" t="s">
        <v>81</v>
      </c>
      <c r="D47" s="220">
        <v>0</v>
      </c>
      <c r="F47" s="16" t="s">
        <v>80</v>
      </c>
      <c r="G47" s="18" t="s">
        <v>81</v>
      </c>
      <c r="H47" s="305">
        <f>直接効果!F42</f>
        <v>0</v>
      </c>
      <c r="I47" s="304">
        <f>'１次波及'!H42</f>
        <v>0</v>
      </c>
      <c r="J47" s="304">
        <f>'２次波及'!K42</f>
        <v>0</v>
      </c>
      <c r="K47" s="316">
        <f t="shared" si="0"/>
        <v>0</v>
      </c>
      <c r="M47" s="312">
        <f>H47*係数表!I41</f>
        <v>0</v>
      </c>
      <c r="N47" s="311">
        <f>I47*係数表!I41</f>
        <v>0</v>
      </c>
      <c r="O47" s="314">
        <f>J47*係数表!I41</f>
        <v>0</v>
      </c>
      <c r="P47" s="314">
        <f t="shared" si="1"/>
        <v>0</v>
      </c>
      <c r="R47" s="304">
        <f>H47*係数表!J41</f>
        <v>0</v>
      </c>
      <c r="S47" s="304">
        <f>I47*係数表!J41</f>
        <v>0</v>
      </c>
      <c r="T47" s="304">
        <f>J47*係数表!J41</f>
        <v>0</v>
      </c>
      <c r="U47" s="311">
        <f t="shared" si="2"/>
        <v>0</v>
      </c>
    </row>
    <row r="48" spans="2:21" x14ac:dyDescent="0.4">
      <c r="B48" s="8" t="s">
        <v>82</v>
      </c>
      <c r="C48" s="9" t="s">
        <v>154</v>
      </c>
      <c r="D48" s="219">
        <v>0</v>
      </c>
      <c r="F48" s="8" t="s">
        <v>82</v>
      </c>
      <c r="G48" s="12" t="s">
        <v>154</v>
      </c>
      <c r="H48" s="302">
        <f>直接効果!F43</f>
        <v>0</v>
      </c>
      <c r="I48" s="302">
        <f>'１次波及'!H43</f>
        <v>0</v>
      </c>
      <c r="J48" s="302">
        <f>'２次波及'!K43</f>
        <v>0</v>
      </c>
      <c r="K48" s="302">
        <f t="shared" si="0"/>
        <v>0</v>
      </c>
      <c r="M48" s="309">
        <f>H48*係数表!I42</f>
        <v>0</v>
      </c>
      <c r="N48" s="309">
        <f>I48*係数表!I42</f>
        <v>0</v>
      </c>
      <c r="O48" s="309">
        <f>J48*係数表!I42</f>
        <v>0</v>
      </c>
      <c r="P48" s="309">
        <f t="shared" si="1"/>
        <v>0</v>
      </c>
      <c r="R48" s="302">
        <f>H48*係数表!J42</f>
        <v>0</v>
      </c>
      <c r="S48" s="302">
        <f>I48*係数表!J42</f>
        <v>0</v>
      </c>
      <c r="T48" s="302">
        <f>J48*係数表!J42</f>
        <v>0</v>
      </c>
      <c r="U48" s="309">
        <f t="shared" si="2"/>
        <v>0</v>
      </c>
    </row>
    <row r="49" spans="2:21" ht="12.75" thickBot="1" x14ac:dyDescent="0.45">
      <c r="B49" s="20" t="s">
        <v>83</v>
      </c>
      <c r="C49" s="21" t="s">
        <v>155</v>
      </c>
      <c r="D49" s="222">
        <v>0</v>
      </c>
      <c r="F49" s="20" t="s">
        <v>83</v>
      </c>
      <c r="G49" s="22" t="s">
        <v>155</v>
      </c>
      <c r="H49" s="306">
        <f>直接効果!F44</f>
        <v>0</v>
      </c>
      <c r="I49" s="306">
        <f>'１次波及'!H44</f>
        <v>0</v>
      </c>
      <c r="J49" s="306">
        <f>'２次波及'!K44</f>
        <v>0</v>
      </c>
      <c r="K49" s="306">
        <f t="shared" si="0"/>
        <v>0</v>
      </c>
      <c r="M49" s="313">
        <f>H49*係数表!I43</f>
        <v>0</v>
      </c>
      <c r="N49" s="313">
        <f>I49*係数表!I43</f>
        <v>0</v>
      </c>
      <c r="O49" s="313">
        <f>J49*係数表!I43</f>
        <v>0</v>
      </c>
      <c r="P49" s="313">
        <f t="shared" si="1"/>
        <v>0</v>
      </c>
      <c r="R49" s="306">
        <f>H49*係数表!J43</f>
        <v>0</v>
      </c>
      <c r="S49" s="306">
        <f>I49*係数表!J43</f>
        <v>0</v>
      </c>
      <c r="T49" s="306">
        <f>J49*係数表!J43</f>
        <v>0</v>
      </c>
      <c r="U49" s="313">
        <f t="shared" si="2"/>
        <v>0</v>
      </c>
    </row>
    <row r="50" spans="2:21" x14ac:dyDescent="0.4">
      <c r="D50" s="313">
        <f>SUM(D12:D49)</f>
        <v>0</v>
      </c>
      <c r="F50" s="354"/>
      <c r="G50" s="355"/>
      <c r="H50" s="307">
        <f t="shared" ref="H50:J50" si="5">SUM(H12:H49)</f>
        <v>0</v>
      </c>
      <c r="I50" s="307">
        <f>SUM(I12:I49)</f>
        <v>0</v>
      </c>
      <c r="J50" s="307">
        <f t="shared" si="5"/>
        <v>0</v>
      </c>
      <c r="K50" s="307">
        <f>SUM(K12:K49)</f>
        <v>0</v>
      </c>
      <c r="M50" s="315">
        <f>SUM(M12:M49)</f>
        <v>0</v>
      </c>
      <c r="N50" s="307">
        <f t="shared" ref="N50:O50" si="6">SUM(N12:N49)</f>
        <v>0</v>
      </c>
      <c r="O50" s="307">
        <f t="shared" si="6"/>
        <v>0</v>
      </c>
      <c r="P50" s="307">
        <f>SUM(P12:P49)</f>
        <v>0</v>
      </c>
      <c r="R50" s="307">
        <f t="shared" ref="R50:T50" si="7">SUM(R12:R49)</f>
        <v>0</v>
      </c>
      <c r="S50" s="307">
        <f t="shared" si="7"/>
        <v>0</v>
      </c>
      <c r="T50" s="307">
        <f t="shared" si="7"/>
        <v>0</v>
      </c>
      <c r="U50" s="307">
        <f>SUM(U12:U49)</f>
        <v>0</v>
      </c>
    </row>
  </sheetData>
  <mergeCells count="7">
    <mergeCell ref="M9:P9"/>
    <mergeCell ref="R9:U9"/>
    <mergeCell ref="F50:G50"/>
    <mergeCell ref="F9:G11"/>
    <mergeCell ref="B9:C11"/>
    <mergeCell ref="D9:D11"/>
    <mergeCell ref="H9:K9"/>
  </mergeCells>
  <phoneticPr fontId="7"/>
  <dataValidations count="2">
    <dataValidation type="list" allowBlank="1" showInputMessage="1" showErrorMessage="1" sqref="D4" xr:uid="{00000000-0002-0000-0100-000000000000}">
      <formula1>$G$4:$G$5</formula1>
    </dataValidation>
    <dataValidation type="list" allowBlank="1" showInputMessage="1" showErrorMessage="1" sqref="D6" xr:uid="{00000000-0002-0000-0100-000001000000}">
      <formula1>$G$6:$G$7</formula1>
    </dataValidation>
  </dataValidations>
  <pageMargins left="0.7" right="0.7" top="0.75" bottom="0.75" header="0.3" footer="0.3"/>
  <pageSetup paperSize="9" scale="66" orientation="landscape" r:id="rId1"/>
  <colBreaks count="1" manualBreakCount="1">
    <brk id="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theme="5" tint="0.79998168889431442"/>
    <pageSetUpPr fitToPage="1"/>
  </sheetPr>
  <dimension ref="A2:I30"/>
  <sheetViews>
    <sheetView showGridLines="0" zoomScale="115" zoomScaleNormal="115" zoomScaleSheetLayoutView="100" workbookViewId="0"/>
  </sheetViews>
  <sheetFormatPr defaultColWidth="9" defaultRowHeight="14.25" x14ac:dyDescent="0.4"/>
  <cols>
    <col min="1" max="1" width="3.625" style="23" customWidth="1"/>
    <col min="2" max="2" width="3.5" style="23" customWidth="1"/>
    <col min="3" max="3" width="3.625" style="23" customWidth="1"/>
    <col min="4" max="4" width="22.375" style="23" customWidth="1"/>
    <col min="5" max="5" width="15.125" style="23" customWidth="1"/>
    <col min="6" max="6" width="16.375" style="23" customWidth="1"/>
    <col min="7" max="7" width="14.125" style="23" customWidth="1"/>
    <col min="8" max="8" width="3.5" style="23" customWidth="1"/>
    <col min="9" max="16384" width="9" style="23"/>
  </cols>
  <sheetData>
    <row r="2" spans="1:9" ht="15" thickBot="1" x14ac:dyDescent="0.45"/>
    <row r="3" spans="1:9" ht="25.5" customHeight="1" thickBot="1" x14ac:dyDescent="0.45">
      <c r="B3" s="364" t="s">
        <v>84</v>
      </c>
      <c r="C3" s="365"/>
      <c r="D3" s="365"/>
      <c r="E3" s="365"/>
      <c r="F3" s="365"/>
      <c r="G3" s="366"/>
    </row>
    <row r="4" spans="1:9" ht="19.5" customHeight="1" x14ac:dyDescent="0.4">
      <c r="B4" s="367" t="s">
        <v>130</v>
      </c>
      <c r="C4" s="367"/>
      <c r="D4" s="367"/>
      <c r="E4" s="367"/>
      <c r="F4" s="367"/>
      <c r="G4" s="367"/>
      <c r="H4" s="24"/>
    </row>
    <row r="7" spans="1:9" ht="21" customHeight="1" x14ac:dyDescent="0.4">
      <c r="B7" s="23" t="s">
        <v>302</v>
      </c>
      <c r="G7" s="25"/>
    </row>
    <row r="8" spans="1:9" x14ac:dyDescent="0.4">
      <c r="E8" s="24" t="str">
        <f>+経済波及効果分析!D8</f>
        <v>（単位：100万円）</v>
      </c>
      <c r="G8" s="25"/>
    </row>
    <row r="9" spans="1:9" ht="28.5" customHeight="1" x14ac:dyDescent="0.4">
      <c r="C9" s="26" t="s">
        <v>303</v>
      </c>
      <c r="D9" s="26"/>
      <c r="E9" s="27">
        <f>+マージン計算!I44</f>
        <v>0</v>
      </c>
      <c r="F9" s="28"/>
      <c r="G9" s="29"/>
    </row>
    <row r="10" spans="1:9" ht="28.5" customHeight="1" x14ac:dyDescent="0.4">
      <c r="C10" s="30" t="s">
        <v>304</v>
      </c>
      <c r="D10" s="30"/>
      <c r="E10" s="30">
        <f>+経済波及効果分析!H50</f>
        <v>0</v>
      </c>
      <c r="F10" s="28"/>
      <c r="G10" s="31"/>
    </row>
    <row r="11" spans="1:9" ht="24" customHeight="1" x14ac:dyDescent="0.4">
      <c r="C11" s="32" t="s">
        <v>85</v>
      </c>
      <c r="D11" s="32"/>
      <c r="E11" s="33">
        <f>+消費性向!C9</f>
        <v>0.52580503711326732</v>
      </c>
      <c r="F11" s="28"/>
    </row>
    <row r="12" spans="1:9" ht="24" customHeight="1" x14ac:dyDescent="0.4">
      <c r="B12" s="34"/>
      <c r="C12" s="36" t="str">
        <f>+消費性向!D9</f>
        <v>　（令和5年～7年家計調査年報（広島市））</v>
      </c>
      <c r="D12" s="35"/>
      <c r="E12" s="36"/>
    </row>
    <row r="13" spans="1:9" ht="15" customHeight="1" x14ac:dyDescent="0.4">
      <c r="B13" s="34"/>
      <c r="C13" s="36"/>
      <c r="D13" s="35"/>
      <c r="E13" s="36"/>
    </row>
    <row r="14" spans="1:9" s="37" customFormat="1" ht="18" customHeight="1" x14ac:dyDescent="0.4">
      <c r="B14" s="38" t="s">
        <v>86</v>
      </c>
      <c r="C14" s="38"/>
      <c r="D14" s="38"/>
      <c r="E14" s="38"/>
      <c r="F14" s="38"/>
      <c r="G14" s="336"/>
    </row>
    <row r="15" spans="1:9" s="37" customFormat="1" x14ac:dyDescent="0.4">
      <c r="B15" s="38"/>
      <c r="C15" s="38"/>
      <c r="D15" s="38"/>
      <c r="E15" s="38"/>
      <c r="F15" s="38"/>
      <c r="G15" s="322"/>
    </row>
    <row r="16" spans="1:9" s="37" customFormat="1" ht="20.100000000000001" customHeight="1" x14ac:dyDescent="0.4">
      <c r="A16" s="39"/>
      <c r="B16" s="336"/>
      <c r="C16" s="40"/>
      <c r="D16" s="323"/>
      <c r="E16" s="40" t="s">
        <v>87</v>
      </c>
      <c r="F16" s="323"/>
      <c r="G16" s="41" t="s">
        <v>88</v>
      </c>
      <c r="H16" s="42"/>
      <c r="I16" s="43"/>
    </row>
    <row r="17" spans="1:9" s="37" customFormat="1" ht="20.100000000000001" customHeight="1" x14ac:dyDescent="0.4">
      <c r="A17" s="39"/>
      <c r="B17" s="336"/>
      <c r="C17" s="324"/>
      <c r="D17" s="46" t="s">
        <v>89</v>
      </c>
      <c r="E17" s="324"/>
      <c r="F17" s="40" t="s">
        <v>90</v>
      </c>
      <c r="G17" s="325"/>
      <c r="H17" s="42"/>
      <c r="I17" s="43"/>
    </row>
    <row r="18" spans="1:9" s="37" customFormat="1" ht="20.100000000000001" customHeight="1" x14ac:dyDescent="0.4">
      <c r="A18" s="39"/>
      <c r="B18" s="336"/>
      <c r="C18" s="330"/>
      <c r="D18" s="337"/>
      <c r="E18" s="326" t="str">
        <f>+E8</f>
        <v>（単位：100万円）</v>
      </c>
      <c r="F18" s="326" t="str">
        <f>+E8</f>
        <v>（単位：100万円）</v>
      </c>
      <c r="G18" s="327" t="s">
        <v>91</v>
      </c>
      <c r="H18" s="42"/>
      <c r="I18" s="43"/>
    </row>
    <row r="19" spans="1:9" s="37" customFormat="1" ht="20.100000000000001" customHeight="1" x14ac:dyDescent="0.4">
      <c r="A19" s="39"/>
      <c r="B19" s="336"/>
      <c r="C19" s="45" t="s">
        <v>92</v>
      </c>
      <c r="D19" s="46"/>
      <c r="E19" s="45">
        <f>+経済波及効果分析!K50</f>
        <v>0</v>
      </c>
      <c r="F19" s="45">
        <f>+経済波及効果分析!P50</f>
        <v>0</v>
      </c>
      <c r="G19" s="45">
        <f>+経済波及効果分析!U50</f>
        <v>0</v>
      </c>
      <c r="H19" s="44"/>
      <c r="I19" s="42"/>
    </row>
    <row r="20" spans="1:9" s="37" customFormat="1" ht="20.100000000000001" customHeight="1" x14ac:dyDescent="0.4">
      <c r="A20" s="39"/>
      <c r="B20" s="336"/>
      <c r="C20" s="324"/>
      <c r="D20" s="339" t="s">
        <v>305</v>
      </c>
      <c r="E20" s="340">
        <f>+経済波及効果分析!H50</f>
        <v>0</v>
      </c>
      <c r="F20" s="340">
        <f>+経済波及効果分析!M50</f>
        <v>0</v>
      </c>
      <c r="G20" s="340">
        <f>+経済波及効果分析!R50</f>
        <v>0</v>
      </c>
      <c r="H20" s="47"/>
      <c r="I20" s="48"/>
    </row>
    <row r="21" spans="1:9" s="37" customFormat="1" ht="20.100000000000001" customHeight="1" x14ac:dyDescent="0.4">
      <c r="A21" s="39"/>
      <c r="B21" s="336"/>
      <c r="C21" s="329"/>
      <c r="D21" s="341" t="s">
        <v>212</v>
      </c>
      <c r="E21" s="342">
        <f>+経済波及効果分析!I50</f>
        <v>0</v>
      </c>
      <c r="F21" s="342">
        <f>+経済波及効果分析!N50</f>
        <v>0</v>
      </c>
      <c r="G21" s="342">
        <f>+経済波及効果分析!S50</f>
        <v>0</v>
      </c>
      <c r="H21" s="47"/>
      <c r="I21" s="48"/>
    </row>
    <row r="22" spans="1:9" s="37" customFormat="1" ht="20.100000000000001" customHeight="1" x14ac:dyDescent="0.4">
      <c r="A22" s="39"/>
      <c r="B22" s="336"/>
      <c r="C22" s="330"/>
      <c r="D22" s="331" t="s">
        <v>213</v>
      </c>
      <c r="E22" s="328">
        <f>+経済波及効果分析!J50</f>
        <v>0</v>
      </c>
      <c r="F22" s="328">
        <f>+経済波及効果分析!O50</f>
        <v>0</v>
      </c>
      <c r="G22" s="328">
        <f>+経済波及効果分析!T50</f>
        <v>0</v>
      </c>
      <c r="H22" s="47"/>
      <c r="I22" s="48"/>
    </row>
    <row r="23" spans="1:9" s="37" customFormat="1" ht="20.100000000000001" customHeight="1" x14ac:dyDescent="0.4">
      <c r="A23" s="39"/>
      <c r="B23" s="336"/>
      <c r="C23" s="332" t="s">
        <v>306</v>
      </c>
      <c r="D23" s="333"/>
      <c r="E23" s="343" t="str">
        <f>+IF(ISERROR(E19/E10),"",E19/E10)</f>
        <v/>
      </c>
      <c r="F23" s="38"/>
      <c r="G23" s="338"/>
      <c r="H23" s="49"/>
      <c r="I23" s="49"/>
    </row>
    <row r="24" spans="1:9" s="37" customFormat="1" ht="20.100000000000001" customHeight="1" x14ac:dyDescent="0.4">
      <c r="A24" s="39"/>
      <c r="B24" s="336"/>
      <c r="C24" s="332" t="s">
        <v>290</v>
      </c>
      <c r="D24" s="334"/>
      <c r="E24" s="335" t="str">
        <f>+IF(ISERROR(E19/E9),"",E19/E9)</f>
        <v/>
      </c>
      <c r="F24" s="38"/>
      <c r="G24" s="338"/>
      <c r="H24" s="49"/>
      <c r="I24" s="49"/>
    </row>
    <row r="26" spans="1:9" x14ac:dyDescent="0.4">
      <c r="C26" s="23" t="s">
        <v>307</v>
      </c>
    </row>
    <row r="27" spans="1:9" x14ac:dyDescent="0.4">
      <c r="C27" s="23" t="s">
        <v>308</v>
      </c>
      <c r="D27" s="50"/>
    </row>
    <row r="29" spans="1:9" x14ac:dyDescent="0.4">
      <c r="C29" s="51" t="s">
        <v>211</v>
      </c>
    </row>
    <row r="30" spans="1:9" x14ac:dyDescent="0.4">
      <c r="C30" s="52"/>
    </row>
  </sheetData>
  <mergeCells count="2">
    <mergeCell ref="B3:G3"/>
    <mergeCell ref="B4:G4"/>
  </mergeCells>
  <phoneticPr fontId="7"/>
  <pageMargins left="0.78740157480314965" right="0.78740157480314965" top="0.98425196850393704" bottom="0.98425196850393704" header="0.51181102362204722" footer="0.51181102362204722"/>
  <pageSetup paperSize="9" scale="95"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499984740745262"/>
  </sheetPr>
  <dimension ref="B1:K45"/>
  <sheetViews>
    <sheetView zoomScale="80" zoomScaleNormal="80" workbookViewId="0">
      <pane xSplit="3" ySplit="5" topLeftCell="D18" activePane="bottomRight" state="frozen"/>
      <selection pane="topRight"/>
      <selection pane="bottomLeft"/>
      <selection pane="bottomRight"/>
    </sheetView>
  </sheetViews>
  <sheetFormatPr defaultColWidth="9" defaultRowHeight="15.75" x14ac:dyDescent="0.4"/>
  <cols>
    <col min="1" max="1" width="3.5" style="64" customWidth="1"/>
    <col min="2" max="2" width="3.5" style="64" bestFit="1" customWidth="1"/>
    <col min="3" max="3" width="18.625" style="64" customWidth="1"/>
    <col min="4" max="9" width="13.625" style="64" customWidth="1"/>
    <col min="10" max="11" width="12.25" style="64" customWidth="1"/>
    <col min="12" max="24" width="9" style="64" customWidth="1"/>
    <col min="25" max="16384" width="9" style="64"/>
  </cols>
  <sheetData>
    <row r="1" spans="2:11" ht="13.5" customHeight="1" x14ac:dyDescent="0.4"/>
    <row r="2" spans="2:11" ht="13.5" customHeight="1" x14ac:dyDescent="0.4">
      <c r="B2" s="64" t="s">
        <v>171</v>
      </c>
      <c r="D2" s="65"/>
      <c r="E2" s="65"/>
      <c r="F2" s="65"/>
      <c r="G2" s="65"/>
      <c r="H2" s="65"/>
      <c r="I2" s="65"/>
    </row>
    <row r="3" spans="2:11" ht="13.5" customHeight="1" x14ac:dyDescent="0.4">
      <c r="C3" s="66"/>
      <c r="D3" s="67"/>
      <c r="E3" s="67"/>
      <c r="F3" s="67"/>
      <c r="G3" s="67"/>
      <c r="H3" s="67"/>
      <c r="I3" s="67"/>
      <c r="J3" s="125" t="s">
        <v>172</v>
      </c>
    </row>
    <row r="4" spans="2:11" ht="42" customHeight="1" x14ac:dyDescent="0.4">
      <c r="B4" s="68"/>
      <c r="C4" s="69"/>
      <c r="D4" s="247" t="s">
        <v>175</v>
      </c>
      <c r="E4" s="242" t="s">
        <v>173</v>
      </c>
      <c r="F4" s="223" t="s">
        <v>174</v>
      </c>
      <c r="G4" s="121" t="s">
        <v>173</v>
      </c>
      <c r="H4" s="121" t="s">
        <v>174</v>
      </c>
      <c r="I4" s="247" t="s">
        <v>176</v>
      </c>
      <c r="J4" s="122" t="s">
        <v>189</v>
      </c>
      <c r="K4" s="123" t="s">
        <v>191</v>
      </c>
    </row>
    <row r="5" spans="2:11" ht="15" customHeight="1" x14ac:dyDescent="0.4">
      <c r="B5" s="74"/>
      <c r="C5" s="75"/>
      <c r="D5" s="78"/>
      <c r="E5" s="119" t="s">
        <v>187</v>
      </c>
      <c r="F5" s="224" t="s">
        <v>187</v>
      </c>
      <c r="G5" s="118" t="s">
        <v>188</v>
      </c>
      <c r="H5" s="118" t="s">
        <v>188</v>
      </c>
      <c r="I5" s="248"/>
      <c r="J5" s="119" t="s">
        <v>190</v>
      </c>
      <c r="K5" s="120" t="s">
        <v>192</v>
      </c>
    </row>
    <row r="6" spans="2:11" ht="14.25" customHeight="1" x14ac:dyDescent="0.4">
      <c r="B6" s="79" t="s">
        <v>27</v>
      </c>
      <c r="C6" s="75" t="s">
        <v>138</v>
      </c>
      <c r="D6" s="255">
        <f>IF(経済波及効果分析!$D$6=経済波及効果分析!$G$6,経済波及効果分析!D12,0)</f>
        <v>0</v>
      </c>
      <c r="E6" s="256">
        <f>$D6*J6</f>
        <v>0</v>
      </c>
      <c r="F6" s="257">
        <f>$D6*K6</f>
        <v>0</v>
      </c>
      <c r="G6" s="80"/>
      <c r="H6" s="80"/>
      <c r="I6" s="255">
        <f>IF(経済波及効果分析!$D$6=経済波及効果分析!$G$6,D6-E6-F6+G6+H6,経済波及効果分析!D12)</f>
        <v>0</v>
      </c>
      <c r="J6" s="230">
        <f>係数表!F6</f>
        <v>0.25706674911276395</v>
      </c>
      <c r="K6" s="228">
        <f>係数表!G6</f>
        <v>3.9449704571388383E-2</v>
      </c>
    </row>
    <row r="7" spans="2:11" ht="14.25" customHeight="1" x14ac:dyDescent="0.4">
      <c r="B7" s="79" t="s">
        <v>28</v>
      </c>
      <c r="C7" s="75" t="s">
        <v>29</v>
      </c>
      <c r="D7" s="255">
        <f>IF(経済波及効果分析!$D$6=経済波及効果分析!$G$6,経済波及効果分析!D13,0)</f>
        <v>0</v>
      </c>
      <c r="E7" s="256">
        <f t="shared" ref="E7:E43" si="0">$D7*J7</f>
        <v>0</v>
      </c>
      <c r="F7" s="257">
        <f t="shared" ref="F7:F43" si="1">$D7*K7</f>
        <v>0</v>
      </c>
      <c r="G7" s="80"/>
      <c r="H7" s="80"/>
      <c r="I7" s="255">
        <f>IF(経済波及効果分析!$D$6=経済波及効果分析!$G$6,D7-E7-F7+G7+H7,経済波及効果分析!D13)</f>
        <v>0</v>
      </c>
      <c r="J7" s="230">
        <f>係数表!F7</f>
        <v>2.2528180695691236E-2</v>
      </c>
      <c r="K7" s="228">
        <f>係数表!G7</f>
        <v>6.6403067077407646E-2</v>
      </c>
    </row>
    <row r="8" spans="2:11" ht="14.25" customHeight="1" x14ac:dyDescent="0.4">
      <c r="B8" s="79" t="s">
        <v>30</v>
      </c>
      <c r="C8" s="75" t="s">
        <v>139</v>
      </c>
      <c r="D8" s="255">
        <f>IF(経済波及効果分析!$D$6=経済波及効果分析!$G$6,経済波及効果分析!D14,0)</f>
        <v>0</v>
      </c>
      <c r="E8" s="256">
        <f t="shared" si="0"/>
        <v>0</v>
      </c>
      <c r="F8" s="257">
        <f t="shared" si="1"/>
        <v>0</v>
      </c>
      <c r="G8" s="80"/>
      <c r="H8" s="80"/>
      <c r="I8" s="255">
        <f>IF(経済波及効果分析!$D$6=経済波及効果分析!$G$6,D8-E8-F8+G8+H8,経済波及効果分析!D14)</f>
        <v>0</v>
      </c>
      <c r="J8" s="230">
        <f>係数表!F8</f>
        <v>0.32257496101304423</v>
      </c>
      <c r="K8" s="228">
        <f>係数表!G8</f>
        <v>3.2171338179978581E-2</v>
      </c>
    </row>
    <row r="9" spans="2:11" ht="14.25" customHeight="1" x14ac:dyDescent="0.4">
      <c r="B9" s="79" t="s">
        <v>31</v>
      </c>
      <c r="C9" s="75" t="s">
        <v>140</v>
      </c>
      <c r="D9" s="255">
        <f>IF(経済波及効果分析!$D$6=経済波及効果分析!$G$6,経済波及効果分析!D15,0)</f>
        <v>0</v>
      </c>
      <c r="E9" s="256">
        <f t="shared" si="0"/>
        <v>0</v>
      </c>
      <c r="F9" s="257">
        <f t="shared" si="1"/>
        <v>0</v>
      </c>
      <c r="G9" s="80"/>
      <c r="H9" s="80"/>
      <c r="I9" s="255">
        <f>IF(経済波及効果分析!$D$6=経済波及効果分析!$G$6,D9-E9-F9+G9+H9,経済波及効果分析!D15)</f>
        <v>0</v>
      </c>
      <c r="J9" s="230">
        <f>係数表!F9</f>
        <v>0.43944914757410253</v>
      </c>
      <c r="K9" s="228">
        <f>係数表!G9</f>
        <v>2.4548546158944525E-2</v>
      </c>
    </row>
    <row r="10" spans="2:11" ht="14.25" customHeight="1" x14ac:dyDescent="0.4">
      <c r="B10" s="79" t="s">
        <v>33</v>
      </c>
      <c r="C10" s="75" t="s">
        <v>34</v>
      </c>
      <c r="D10" s="255">
        <f>IF(経済波及効果分析!$D$6=経済波及効果分析!$G$6,経済波及効果分析!D16,0)</f>
        <v>0</v>
      </c>
      <c r="E10" s="256">
        <f t="shared" si="0"/>
        <v>0</v>
      </c>
      <c r="F10" s="257">
        <f t="shared" si="1"/>
        <v>0</v>
      </c>
      <c r="G10" s="80"/>
      <c r="H10" s="80"/>
      <c r="I10" s="255">
        <f>IF(経済波及効果分析!$D$6=経済波及効果分析!$G$6,D10-E10-F10+G10+H10,経済波及効果分析!D16)</f>
        <v>0</v>
      </c>
      <c r="J10" s="230">
        <f>係数表!F10</f>
        <v>0.23349686800485506</v>
      </c>
      <c r="K10" s="228">
        <f>係数表!G10</f>
        <v>5.8003940153580597E-2</v>
      </c>
    </row>
    <row r="11" spans="2:11" ht="14.25" customHeight="1" x14ac:dyDescent="0.4">
      <c r="B11" s="79" t="s">
        <v>35</v>
      </c>
      <c r="C11" s="75" t="s">
        <v>141</v>
      </c>
      <c r="D11" s="255">
        <f>IF(経済波及効果分析!$D$6=経済波及効果分析!$G$6,経済波及効果分析!D17,0)</f>
        <v>0</v>
      </c>
      <c r="E11" s="256">
        <f t="shared" si="0"/>
        <v>0</v>
      </c>
      <c r="F11" s="257">
        <f t="shared" si="1"/>
        <v>0</v>
      </c>
      <c r="G11" s="80"/>
      <c r="H11" s="80"/>
      <c r="I11" s="255">
        <f>IF(経済波及効果分析!$D$6=経済波及効果分析!$G$6,D11-E11-F11+G11+H11,経済波及効果分析!D17)</f>
        <v>0</v>
      </c>
      <c r="J11" s="230">
        <f>係数表!F11</f>
        <v>0.20029497135644653</v>
      </c>
      <c r="K11" s="228">
        <f>係数表!G11</f>
        <v>2.6939157259421205E-2</v>
      </c>
    </row>
    <row r="12" spans="2:11" ht="14.25" customHeight="1" x14ac:dyDescent="0.4">
      <c r="B12" s="79" t="s">
        <v>37</v>
      </c>
      <c r="C12" s="75" t="s">
        <v>142</v>
      </c>
      <c r="D12" s="255">
        <f>IF(経済波及効果分析!$D$6=経済波及効果分析!$G$6,経済波及効果分析!D18,0)</f>
        <v>0</v>
      </c>
      <c r="E12" s="256">
        <f t="shared" si="0"/>
        <v>0</v>
      </c>
      <c r="F12" s="257">
        <f t="shared" si="1"/>
        <v>0</v>
      </c>
      <c r="G12" s="80"/>
      <c r="H12" s="80"/>
      <c r="I12" s="255">
        <f>IF(経済波及効果分析!$D$6=経済波及効果分析!$G$6,D12-E12-F12+G12+H12,経済波及効果分析!D18)</f>
        <v>0</v>
      </c>
      <c r="J12" s="230">
        <f>係数表!F12</f>
        <v>0.19636393192438267</v>
      </c>
      <c r="K12" s="228">
        <f>係数表!G12</f>
        <v>2.1219492730162302E-2</v>
      </c>
    </row>
    <row r="13" spans="2:11" ht="14.25" customHeight="1" x14ac:dyDescent="0.4">
      <c r="B13" s="79" t="s">
        <v>39</v>
      </c>
      <c r="C13" s="75" t="s">
        <v>143</v>
      </c>
      <c r="D13" s="255">
        <f>IF(経済波及効果分析!$D$6=経済波及効果分析!$G$6,経済波及効果分析!D19,0)</f>
        <v>0</v>
      </c>
      <c r="E13" s="256">
        <f t="shared" si="0"/>
        <v>0</v>
      </c>
      <c r="F13" s="257">
        <f t="shared" si="1"/>
        <v>0</v>
      </c>
      <c r="G13" s="80"/>
      <c r="H13" s="80"/>
      <c r="I13" s="255">
        <f>IF(経済波及効果分析!$D$6=経済波及効果分析!$G$6,D13-E13-F13+G13+H13,経済波及効果分析!D19)</f>
        <v>0</v>
      </c>
      <c r="J13" s="230">
        <f>係数表!F13</f>
        <v>0.18202198670756728</v>
      </c>
      <c r="K13" s="228">
        <f>係数表!G13</f>
        <v>3.0404336512004349E-2</v>
      </c>
    </row>
    <row r="14" spans="2:11" ht="14.25" customHeight="1" x14ac:dyDescent="0.4">
      <c r="B14" s="79" t="s">
        <v>41</v>
      </c>
      <c r="C14" s="75" t="s">
        <v>144</v>
      </c>
      <c r="D14" s="255">
        <f>IF(経済波及効果分析!$D$6=経済波及効果分析!$G$6,経済波及効果分析!D20,0)</f>
        <v>0</v>
      </c>
      <c r="E14" s="256">
        <f t="shared" si="0"/>
        <v>0</v>
      </c>
      <c r="F14" s="257">
        <f t="shared" si="1"/>
        <v>0</v>
      </c>
      <c r="G14" s="80"/>
      <c r="H14" s="80"/>
      <c r="I14" s="255">
        <f>IF(経済波及効果分析!$D$6=経済波及効果分析!$G$6,D14-E14-F14+G14+H14,経済波及効果分析!D20)</f>
        <v>0</v>
      </c>
      <c r="J14" s="230">
        <f>係数表!F14</f>
        <v>0.17440420627094513</v>
      </c>
      <c r="K14" s="228">
        <f>係数表!G14</f>
        <v>5.2555253025537728E-2</v>
      </c>
    </row>
    <row r="15" spans="2:11" ht="14.25" customHeight="1" x14ac:dyDescent="0.4">
      <c r="B15" s="79" t="s">
        <v>43</v>
      </c>
      <c r="C15" s="75" t="s">
        <v>145</v>
      </c>
      <c r="D15" s="255">
        <f>IF(経済波及効果分析!$D$6=経済波及効果分析!$G$6,経済波及効果分析!D21,0)</f>
        <v>0</v>
      </c>
      <c r="E15" s="256">
        <f t="shared" si="0"/>
        <v>0</v>
      </c>
      <c r="F15" s="257">
        <f t="shared" si="1"/>
        <v>0</v>
      </c>
      <c r="G15" s="80"/>
      <c r="H15" s="80"/>
      <c r="I15" s="255">
        <f>IF(経済波及効果分析!$D$6=経済波及効果分析!$G$6,D15-E15-F15+G15+H15,経済波及効果分析!D21)</f>
        <v>0</v>
      </c>
      <c r="J15" s="230">
        <f>係数表!F15</f>
        <v>5.915135091480242E-2</v>
      </c>
      <c r="K15" s="228">
        <f>係数表!G15</f>
        <v>2.707816710740028E-2</v>
      </c>
    </row>
    <row r="16" spans="2:11" ht="14.25" customHeight="1" x14ac:dyDescent="0.4">
      <c r="B16" s="79" t="s">
        <v>45</v>
      </c>
      <c r="C16" s="75" t="s">
        <v>146</v>
      </c>
      <c r="D16" s="255">
        <f>IF(経済波及効果分析!$D$6=経済波及効果分析!$G$6,経済波及効果分析!D22,0)</f>
        <v>0</v>
      </c>
      <c r="E16" s="256">
        <f t="shared" si="0"/>
        <v>0</v>
      </c>
      <c r="F16" s="257">
        <f t="shared" si="1"/>
        <v>0</v>
      </c>
      <c r="G16" s="80"/>
      <c r="H16" s="80"/>
      <c r="I16" s="255">
        <f>IF(経済波及効果分析!$D$6=経済波及効果分析!$G$6,D16-E16-F16+G16+H16,経済波及効果分析!D22)</f>
        <v>0</v>
      </c>
      <c r="J16" s="230">
        <f>係数表!F16</f>
        <v>0.10162141323543349</v>
      </c>
      <c r="K16" s="228">
        <f>係数表!G16</f>
        <v>2.9411655995861995E-2</v>
      </c>
    </row>
    <row r="17" spans="2:11" ht="14.25" customHeight="1" x14ac:dyDescent="0.4">
      <c r="B17" s="79" t="s">
        <v>47</v>
      </c>
      <c r="C17" s="75" t="s">
        <v>147</v>
      </c>
      <c r="D17" s="255">
        <f>IF(経済波及効果分析!$D$6=経済波及効果分析!$G$6,経済波及効果分析!D23,0)</f>
        <v>0</v>
      </c>
      <c r="E17" s="256">
        <f t="shared" si="0"/>
        <v>0</v>
      </c>
      <c r="F17" s="257">
        <f t="shared" si="1"/>
        <v>0</v>
      </c>
      <c r="G17" s="80"/>
      <c r="H17" s="80"/>
      <c r="I17" s="255">
        <f>IF(経済波及効果分析!$D$6=経済波及効果分析!$G$6,D17-E17-F17+G17+H17,経済波及効果分析!D23)</f>
        <v>0</v>
      </c>
      <c r="J17" s="230">
        <f>係数表!F17</f>
        <v>0.13281570784749258</v>
      </c>
      <c r="K17" s="228">
        <f>係数表!G17</f>
        <v>4.3831298767209842E-2</v>
      </c>
    </row>
    <row r="18" spans="2:11" ht="14.25" customHeight="1" x14ac:dyDescent="0.4">
      <c r="B18" s="79" t="s">
        <v>48</v>
      </c>
      <c r="C18" s="75" t="s">
        <v>49</v>
      </c>
      <c r="D18" s="255">
        <f>IF(経済波及効果分析!$D$6=経済波及効果分析!$G$6,経済波及効果分析!D24,0)</f>
        <v>0</v>
      </c>
      <c r="E18" s="256">
        <f t="shared" si="0"/>
        <v>0</v>
      </c>
      <c r="F18" s="257">
        <f t="shared" si="1"/>
        <v>0</v>
      </c>
      <c r="G18" s="80"/>
      <c r="H18" s="80"/>
      <c r="I18" s="255">
        <f>IF(経済波及効果分析!$D$6=経済波及効果分析!$G$6,D18-E18-F18+G18+H18,経済波及効果分析!D24)</f>
        <v>0</v>
      </c>
      <c r="J18" s="230">
        <f>係数表!F18</f>
        <v>0.1028494212078634</v>
      </c>
      <c r="K18" s="228">
        <f>係数表!G18</f>
        <v>1.3194883965273208E-2</v>
      </c>
    </row>
    <row r="19" spans="2:11" ht="14.25" customHeight="1" x14ac:dyDescent="0.4">
      <c r="B19" s="79" t="s">
        <v>50</v>
      </c>
      <c r="C19" s="75" t="s">
        <v>51</v>
      </c>
      <c r="D19" s="255">
        <f>IF(経済波及効果分析!$D$6=経済波及効果分析!$G$6,経済波及効果分析!D25,0)</f>
        <v>0</v>
      </c>
      <c r="E19" s="256">
        <f t="shared" si="0"/>
        <v>0</v>
      </c>
      <c r="F19" s="257">
        <f t="shared" si="1"/>
        <v>0</v>
      </c>
      <c r="G19" s="80"/>
      <c r="H19" s="80"/>
      <c r="I19" s="255">
        <f>IF(経済波及効果分析!$D$6=経済波及効果分析!$G$6,D19-E19-F19+G19+H19,経済波及効果分析!D25)</f>
        <v>0</v>
      </c>
      <c r="J19" s="230">
        <f>係数表!F19</f>
        <v>0.12245219012281004</v>
      </c>
      <c r="K19" s="228">
        <f>係数表!G19</f>
        <v>1.1635144444581075E-2</v>
      </c>
    </row>
    <row r="20" spans="2:11" ht="14.25" customHeight="1" x14ac:dyDescent="0.4">
      <c r="B20" s="79" t="s">
        <v>52</v>
      </c>
      <c r="C20" s="75" t="s">
        <v>53</v>
      </c>
      <c r="D20" s="255">
        <f>IF(経済波及効果分析!$D$6=経済波及効果分析!$G$6,経済波及効果分析!D26,0)</f>
        <v>0</v>
      </c>
      <c r="E20" s="256">
        <f t="shared" si="0"/>
        <v>0</v>
      </c>
      <c r="F20" s="257">
        <f t="shared" si="1"/>
        <v>0</v>
      </c>
      <c r="G20" s="80"/>
      <c r="H20" s="80"/>
      <c r="I20" s="255">
        <f>IF(経済波及効果分析!$D$6=経済波及効果分析!$G$6,D20-E20-F20+G20+H20,経済波及効果分析!D26)</f>
        <v>0</v>
      </c>
      <c r="J20" s="230">
        <f>係数表!F20</f>
        <v>0.17571592604245978</v>
      </c>
      <c r="K20" s="228">
        <f>係数表!G20</f>
        <v>1.3860496878000344E-2</v>
      </c>
    </row>
    <row r="21" spans="2:11" ht="14.25" customHeight="1" x14ac:dyDescent="0.4">
      <c r="B21" s="79" t="s">
        <v>54</v>
      </c>
      <c r="C21" s="75" t="s">
        <v>55</v>
      </c>
      <c r="D21" s="255">
        <f>IF(経済波及効果分析!$D$6=経済波及効果分析!$G$6,経済波及効果分析!D27,0)</f>
        <v>0</v>
      </c>
      <c r="E21" s="256">
        <f t="shared" si="0"/>
        <v>0</v>
      </c>
      <c r="F21" s="257">
        <f t="shared" si="1"/>
        <v>0</v>
      </c>
      <c r="G21" s="80"/>
      <c r="H21" s="80"/>
      <c r="I21" s="255">
        <f>IF(経済波及効果分析!$D$6=経済波及効果分析!$G$6,D21-E21-F21+G21+H21,経済波及効果分析!D27)</f>
        <v>0</v>
      </c>
      <c r="J21" s="230">
        <f>係数表!F21</f>
        <v>5.8936764006462181E-2</v>
      </c>
      <c r="K21" s="228">
        <f>係数表!G21</f>
        <v>9.511640978592693E-3</v>
      </c>
    </row>
    <row r="22" spans="2:11" ht="14.25" customHeight="1" x14ac:dyDescent="0.4">
      <c r="B22" s="79" t="s">
        <v>56</v>
      </c>
      <c r="C22" s="75" t="s">
        <v>148</v>
      </c>
      <c r="D22" s="255">
        <f>IF(経済波及効果分析!$D$6=経済波及効果分析!$G$6,経済波及効果分析!D28,0)</f>
        <v>0</v>
      </c>
      <c r="E22" s="256">
        <f t="shared" si="0"/>
        <v>0</v>
      </c>
      <c r="F22" s="257">
        <f t="shared" si="1"/>
        <v>0</v>
      </c>
      <c r="G22" s="80"/>
      <c r="H22" s="80"/>
      <c r="I22" s="255">
        <f>IF(経済波及効果分析!$D$6=経済波及効果分析!$G$6,D22-E22-F22+G22+H22,経済波及効果分析!D28)</f>
        <v>0</v>
      </c>
      <c r="J22" s="230">
        <f>係数表!F22</f>
        <v>0.17344672221905641</v>
      </c>
      <c r="K22" s="228">
        <f>係数表!G22</f>
        <v>9.1142445996991728E-3</v>
      </c>
    </row>
    <row r="23" spans="2:11" ht="14.25" customHeight="1" x14ac:dyDescent="0.4">
      <c r="B23" s="79" t="s">
        <v>57</v>
      </c>
      <c r="C23" s="75" t="s">
        <v>149</v>
      </c>
      <c r="D23" s="255">
        <f>IF(経済波及効果分析!$D$6=経済波及効果分析!$G$6,経済波及効果分析!D29,0)</f>
        <v>0</v>
      </c>
      <c r="E23" s="256">
        <f t="shared" si="0"/>
        <v>0</v>
      </c>
      <c r="F23" s="257">
        <f t="shared" si="1"/>
        <v>0</v>
      </c>
      <c r="G23" s="80"/>
      <c r="H23" s="80"/>
      <c r="I23" s="255">
        <f>IF(経済波及効果分析!$D$6=経済波及効果分析!$G$6,D23-E23-F23+G23+H23,経済波及効果分析!D29)</f>
        <v>0</v>
      </c>
      <c r="J23" s="230">
        <f>係数表!F23</f>
        <v>0.17793432092939027</v>
      </c>
      <c r="K23" s="228">
        <f>係数表!G23</f>
        <v>7.9091600037316089E-3</v>
      </c>
    </row>
    <row r="24" spans="2:11" ht="14.25" customHeight="1" x14ac:dyDescent="0.4">
      <c r="B24" s="79" t="s">
        <v>58</v>
      </c>
      <c r="C24" s="75" t="s">
        <v>150</v>
      </c>
      <c r="D24" s="255">
        <f>IF(経済波及効果分析!$D$6=経済波及効果分析!$G$6,経済波及効果分析!D30,0)</f>
        <v>0</v>
      </c>
      <c r="E24" s="256">
        <f t="shared" si="0"/>
        <v>0</v>
      </c>
      <c r="F24" s="257">
        <f t="shared" si="1"/>
        <v>0</v>
      </c>
      <c r="G24" s="80"/>
      <c r="H24" s="80"/>
      <c r="I24" s="255">
        <f>IF(経済波及効果分析!$D$6=経済波及効果分析!$G$6,D24-E24-F24+G24+H24,経済波及効果分析!D30)</f>
        <v>0</v>
      </c>
      <c r="J24" s="230">
        <f>係数表!F24</f>
        <v>8.4549673490673549E-2</v>
      </c>
      <c r="K24" s="228">
        <f>係数表!G24</f>
        <v>1.6949442414430676E-2</v>
      </c>
    </row>
    <row r="25" spans="2:11" ht="14.25" customHeight="1" x14ac:dyDescent="0.4">
      <c r="B25" s="79" t="s">
        <v>137</v>
      </c>
      <c r="C25" s="75" t="s">
        <v>151</v>
      </c>
      <c r="D25" s="255">
        <f>IF(経済波及効果分析!$D$6=経済波及効果分析!$G$6,経済波及効果分析!D31,0)</f>
        <v>0</v>
      </c>
      <c r="E25" s="256">
        <f t="shared" si="0"/>
        <v>0</v>
      </c>
      <c r="F25" s="257">
        <f t="shared" si="1"/>
        <v>0</v>
      </c>
      <c r="G25" s="80"/>
      <c r="H25" s="80"/>
      <c r="I25" s="255">
        <f>IF(経済波及効果分析!$D$6=経済波及効果分析!$G$6,D25-E25-F25+G25+H25,経済波及効果分析!D31)</f>
        <v>0</v>
      </c>
      <c r="J25" s="230">
        <f>係数表!F25</f>
        <v>9.8744347024939547E-2</v>
      </c>
      <c r="K25" s="228">
        <f>係数表!G25</f>
        <v>8.7790182670872807E-3</v>
      </c>
    </row>
    <row r="26" spans="2:11" ht="14.25" customHeight="1" x14ac:dyDescent="0.4">
      <c r="B26" s="79" t="s">
        <v>59</v>
      </c>
      <c r="C26" s="75" t="s">
        <v>60</v>
      </c>
      <c r="D26" s="255">
        <f>IF(経済波及効果分析!$D$6=経済波及効果分析!$G$6,経済波及効果分析!D32,0)</f>
        <v>0</v>
      </c>
      <c r="E26" s="256">
        <f t="shared" si="0"/>
        <v>0</v>
      </c>
      <c r="F26" s="257">
        <f t="shared" si="1"/>
        <v>0</v>
      </c>
      <c r="G26" s="80"/>
      <c r="H26" s="80"/>
      <c r="I26" s="255">
        <f>IF(経済波及効果分析!$D$6=経済波及効果分析!$G$6,D26-E26-F26+G26+H26,経済波及効果分析!D32)</f>
        <v>0</v>
      </c>
      <c r="J26" s="230">
        <f>係数表!F26</f>
        <v>0.31630659187034799</v>
      </c>
      <c r="K26" s="228">
        <f>係数表!G26</f>
        <v>3.5669638098325747E-2</v>
      </c>
    </row>
    <row r="27" spans="2:11" ht="14.25" customHeight="1" x14ac:dyDescent="0.4">
      <c r="B27" s="79" t="s">
        <v>61</v>
      </c>
      <c r="C27" s="75" t="s">
        <v>32</v>
      </c>
      <c r="D27" s="255">
        <f>IF(経済波及効果分析!$D$6=経済波及効果分析!$G$6,経済波及効果分析!D33,0)</f>
        <v>0</v>
      </c>
      <c r="E27" s="256">
        <f t="shared" si="0"/>
        <v>0</v>
      </c>
      <c r="F27" s="257">
        <f t="shared" si="1"/>
        <v>0</v>
      </c>
      <c r="G27" s="80"/>
      <c r="H27" s="80"/>
      <c r="I27" s="255">
        <f>IF(経済波及効果分析!$D$6=経済波及効果分析!$G$6,D27-E27-F27+G27+H27,経済波及効果分析!D33)</f>
        <v>0</v>
      </c>
      <c r="J27" s="230">
        <f>係数表!F27</f>
        <v>0</v>
      </c>
      <c r="K27" s="228">
        <f>係数表!G27</f>
        <v>0</v>
      </c>
    </row>
    <row r="28" spans="2:11" ht="14.25" customHeight="1" x14ac:dyDescent="0.4">
      <c r="B28" s="79" t="s">
        <v>62</v>
      </c>
      <c r="C28" s="75" t="s">
        <v>63</v>
      </c>
      <c r="D28" s="255">
        <f>IF(経済波及効果分析!$D$6=経済波及効果分析!$G$6,経済波及効果分析!D34,0)</f>
        <v>0</v>
      </c>
      <c r="E28" s="256">
        <f t="shared" si="0"/>
        <v>0</v>
      </c>
      <c r="F28" s="257">
        <f t="shared" si="1"/>
        <v>0</v>
      </c>
      <c r="G28" s="80"/>
      <c r="H28" s="80"/>
      <c r="I28" s="255">
        <f>IF(経済波及効果分析!$D$6=経済波及効果分析!$G$6,D28-E28-F28+G28+H28,経済波及効果分析!D34)</f>
        <v>0</v>
      </c>
      <c r="J28" s="230">
        <f>係数表!F28</f>
        <v>0</v>
      </c>
      <c r="K28" s="228">
        <f>係数表!G28</f>
        <v>0</v>
      </c>
    </row>
    <row r="29" spans="2:11" ht="14.25" customHeight="1" x14ac:dyDescent="0.4">
      <c r="B29" s="79" t="s">
        <v>64</v>
      </c>
      <c r="C29" s="75" t="s">
        <v>65</v>
      </c>
      <c r="D29" s="255">
        <f>IF(経済波及効果分析!$D$6=経済波及効果分析!$G$6,経済波及効果分析!D35,0)</f>
        <v>0</v>
      </c>
      <c r="E29" s="256">
        <f t="shared" si="0"/>
        <v>0</v>
      </c>
      <c r="F29" s="257">
        <f t="shared" si="1"/>
        <v>0</v>
      </c>
      <c r="G29" s="80"/>
      <c r="H29" s="80"/>
      <c r="I29" s="255">
        <f>IF(経済波及効果分析!$D$6=経済波及効果分析!$G$6,D29-E29-F29+G29+H29,経済波及効果分析!D35)</f>
        <v>0</v>
      </c>
      <c r="J29" s="230">
        <f>係数表!F29</f>
        <v>0</v>
      </c>
      <c r="K29" s="228">
        <f>係数表!G29</f>
        <v>0</v>
      </c>
    </row>
    <row r="30" spans="2:11" ht="14.25" customHeight="1" x14ac:dyDescent="0.4">
      <c r="B30" s="79" t="s">
        <v>66</v>
      </c>
      <c r="C30" s="75" t="s">
        <v>67</v>
      </c>
      <c r="D30" s="255">
        <f>IF(経済波及効果分析!$D$6=経済波及効果分析!$G$6,経済波及効果分析!D36,0)</f>
        <v>0</v>
      </c>
      <c r="E30" s="256">
        <f t="shared" si="0"/>
        <v>0</v>
      </c>
      <c r="F30" s="257">
        <f t="shared" si="1"/>
        <v>0</v>
      </c>
      <c r="G30" s="80"/>
      <c r="H30" s="80"/>
      <c r="I30" s="255">
        <f>IF(経済波及効果分析!$D$6=経済波及効果分析!$G$6,D30-E30-F30+G30+H30,経済波及効果分析!D36)</f>
        <v>0</v>
      </c>
      <c r="J30" s="230">
        <f>係数表!F30</f>
        <v>0</v>
      </c>
      <c r="K30" s="228">
        <f>係数表!G30</f>
        <v>0</v>
      </c>
    </row>
    <row r="31" spans="2:11" ht="14.25" customHeight="1" x14ac:dyDescent="0.4">
      <c r="B31" s="79" t="s">
        <v>68</v>
      </c>
      <c r="C31" s="75" t="s">
        <v>36</v>
      </c>
      <c r="D31" s="255">
        <f>IF(経済波及効果分析!$D$6=経済波及効果分析!$G$6,経済波及効果分析!D37,0)</f>
        <v>0</v>
      </c>
      <c r="E31" s="243"/>
      <c r="F31" s="257">
        <f t="shared" si="1"/>
        <v>0</v>
      </c>
      <c r="G31" s="241">
        <f>E44</f>
        <v>0</v>
      </c>
      <c r="H31" s="80"/>
      <c r="I31" s="255">
        <f>IF(経済波及効果分析!$D$6=経済波及効果分析!$G$6,D31-E31-F31+G31+H31,経済波及効果分析!D37)</f>
        <v>0</v>
      </c>
      <c r="J31" s="237" t="str">
        <f>係数表!F31</f>
        <v>-</v>
      </c>
      <c r="K31" s="228">
        <f>係数表!G31</f>
        <v>0</v>
      </c>
    </row>
    <row r="32" spans="2:11" ht="14.25" customHeight="1" x14ac:dyDescent="0.4">
      <c r="B32" s="79" t="s">
        <v>69</v>
      </c>
      <c r="C32" s="75" t="s">
        <v>38</v>
      </c>
      <c r="D32" s="255">
        <f>IF(経済波及効果分析!$D$6=経済波及効果分析!$G$6,経済波及効果分析!D38,0)</f>
        <v>0</v>
      </c>
      <c r="E32" s="256">
        <f t="shared" si="0"/>
        <v>0</v>
      </c>
      <c r="F32" s="257">
        <f t="shared" si="1"/>
        <v>0</v>
      </c>
      <c r="G32" s="80"/>
      <c r="H32" s="80"/>
      <c r="I32" s="255">
        <f>IF(経済波及効果分析!$D$6=経済波及効果分析!$G$6,D32-E32-F32+G32+H32,経済波及効果分析!D38)</f>
        <v>0</v>
      </c>
      <c r="J32" s="230">
        <f>係数表!F32</f>
        <v>0</v>
      </c>
      <c r="K32" s="228">
        <f>係数表!G32</f>
        <v>0</v>
      </c>
    </row>
    <row r="33" spans="2:11" ht="14.25" customHeight="1" x14ac:dyDescent="0.4">
      <c r="B33" s="79" t="s">
        <v>70</v>
      </c>
      <c r="C33" s="75" t="s">
        <v>40</v>
      </c>
      <c r="D33" s="255">
        <f>IF(経済波及効果分析!$D$6=経済波及効果分析!$G$6,経済波及効果分析!D39,0)</f>
        <v>0</v>
      </c>
      <c r="E33" s="256">
        <f t="shared" si="0"/>
        <v>0</v>
      </c>
      <c r="F33" s="257">
        <f t="shared" si="1"/>
        <v>0</v>
      </c>
      <c r="G33" s="80"/>
      <c r="H33" s="80"/>
      <c r="I33" s="255">
        <f>IF(経済波及効果分析!$D$6=経済波及効果分析!$G$6,D33-E33-F33+G33+H33,経済波及効果分析!D39)</f>
        <v>0</v>
      </c>
      <c r="J33" s="230">
        <f>係数表!F33</f>
        <v>0</v>
      </c>
      <c r="K33" s="228">
        <f>係数表!G33</f>
        <v>0</v>
      </c>
    </row>
    <row r="34" spans="2:11" ht="14.25" customHeight="1" x14ac:dyDescent="0.4">
      <c r="B34" s="79" t="s">
        <v>71</v>
      </c>
      <c r="C34" s="75" t="s">
        <v>42</v>
      </c>
      <c r="D34" s="255">
        <f>IF(経済波及効果分析!$D$6=経済波及効果分析!$G$6,経済波及効果分析!D40,0)</f>
        <v>0</v>
      </c>
      <c r="E34" s="256">
        <f t="shared" si="0"/>
        <v>0</v>
      </c>
      <c r="F34" s="244"/>
      <c r="G34" s="80"/>
      <c r="H34" s="241">
        <f>F44</f>
        <v>0</v>
      </c>
      <c r="I34" s="255">
        <f>IF(経済波及効果分析!$D$6=経済波及効果分析!$G$6,D34-E34-F34+G34+H34,経済波及効果分析!D40)</f>
        <v>0</v>
      </c>
      <c r="J34" s="230">
        <f>係数表!F34</f>
        <v>0</v>
      </c>
      <c r="K34" s="238" t="str">
        <f>係数表!G34</f>
        <v>-</v>
      </c>
    </row>
    <row r="35" spans="2:11" ht="14.25" customHeight="1" x14ac:dyDescent="0.4">
      <c r="B35" s="79" t="s">
        <v>72</v>
      </c>
      <c r="C35" s="75" t="s">
        <v>44</v>
      </c>
      <c r="D35" s="255">
        <f>IF(経済波及効果分析!$D$6=経済波及効果分析!$G$6,経済波及効果分析!D41,0)</f>
        <v>0</v>
      </c>
      <c r="E35" s="256">
        <f t="shared" si="0"/>
        <v>0</v>
      </c>
      <c r="F35" s="257">
        <f t="shared" si="1"/>
        <v>0</v>
      </c>
      <c r="G35" s="80"/>
      <c r="H35" s="80"/>
      <c r="I35" s="255">
        <f>IF(経済波及効果分析!$D$6=経済波及効果分析!$G$6,D35-E35-F35+G35+H35,経済波及効果分析!D41)</f>
        <v>0</v>
      </c>
      <c r="J35" s="230">
        <f>係数表!F35</f>
        <v>4.1768910156901172E-2</v>
      </c>
      <c r="K35" s="228">
        <f>係数表!G35</f>
        <v>4.1083551813920855E-3</v>
      </c>
    </row>
    <row r="36" spans="2:11" ht="14.25" customHeight="1" x14ac:dyDescent="0.4">
      <c r="B36" s="74" t="s">
        <v>73</v>
      </c>
      <c r="C36" s="83" t="s">
        <v>46</v>
      </c>
      <c r="D36" s="255">
        <f>IF(経済波及効果分析!$D$6=経済波及効果分析!$G$6,経済波及効果分析!D42,0)</f>
        <v>0</v>
      </c>
      <c r="E36" s="256">
        <f t="shared" si="0"/>
        <v>0</v>
      </c>
      <c r="F36" s="257">
        <f t="shared" si="1"/>
        <v>0</v>
      </c>
      <c r="G36" s="80"/>
      <c r="H36" s="80"/>
      <c r="I36" s="255">
        <f>IF(経済波及効果分析!$D$6=経済波及効果分析!$G$6,D36-E36-F36+G36+H36,経済波及効果分析!D42)</f>
        <v>0</v>
      </c>
      <c r="J36" s="230">
        <f>係数表!F36</f>
        <v>0</v>
      </c>
      <c r="K36" s="228">
        <f>係数表!G36</f>
        <v>0</v>
      </c>
    </row>
    <row r="37" spans="2:11" ht="14.25" customHeight="1" x14ac:dyDescent="0.4">
      <c r="B37" s="74" t="s">
        <v>74</v>
      </c>
      <c r="C37" s="83" t="s">
        <v>152</v>
      </c>
      <c r="D37" s="255">
        <f>IF(経済波及効果分析!$D$6=経済波及効果分析!$G$6,経済波及効果分析!D43,0)</f>
        <v>0</v>
      </c>
      <c r="E37" s="256">
        <f t="shared" si="0"/>
        <v>0</v>
      </c>
      <c r="F37" s="257">
        <f t="shared" si="1"/>
        <v>0</v>
      </c>
      <c r="G37" s="80"/>
      <c r="H37" s="80"/>
      <c r="I37" s="255">
        <f>IF(経済波及効果分析!$D$6=経済波及効果分析!$G$6,D37-E37-F37+G37+H37,経済波及効果分析!D43)</f>
        <v>0</v>
      </c>
      <c r="J37" s="230">
        <f>係数表!F37</f>
        <v>0</v>
      </c>
      <c r="K37" s="228">
        <f>係数表!G37</f>
        <v>1.3798717042961616E-5</v>
      </c>
    </row>
    <row r="38" spans="2:11" ht="14.25" customHeight="1" x14ac:dyDescent="0.4">
      <c r="B38" s="74" t="s">
        <v>75</v>
      </c>
      <c r="C38" s="75" t="s">
        <v>76</v>
      </c>
      <c r="D38" s="255">
        <f>IF(経済波及効果分析!$D$6=経済波及効果分析!$G$6,経済波及効果分析!D44,0)</f>
        <v>0</v>
      </c>
      <c r="E38" s="256">
        <f t="shared" si="0"/>
        <v>0</v>
      </c>
      <c r="F38" s="257">
        <f t="shared" si="1"/>
        <v>0</v>
      </c>
      <c r="G38" s="80"/>
      <c r="H38" s="80"/>
      <c r="I38" s="255">
        <f>IF(経済波及効果分析!$D$6=経済波及効果分析!$G$6,D38-E38-F38+G38+H38,経済波及効果分析!D44)</f>
        <v>0</v>
      </c>
      <c r="J38" s="230">
        <f>係数表!F38</f>
        <v>0</v>
      </c>
      <c r="K38" s="228">
        <f>係数表!G38</f>
        <v>0</v>
      </c>
    </row>
    <row r="39" spans="2:11" ht="14.25" customHeight="1" x14ac:dyDescent="0.4">
      <c r="B39" s="74" t="s">
        <v>77</v>
      </c>
      <c r="C39" s="83" t="s">
        <v>153</v>
      </c>
      <c r="D39" s="255">
        <f>IF(経済波及効果分析!$D$6=経済波及効果分析!$G$6,経済波及効果分析!D45,0)</f>
        <v>0</v>
      </c>
      <c r="E39" s="256">
        <f t="shared" si="0"/>
        <v>0</v>
      </c>
      <c r="F39" s="257">
        <f t="shared" si="1"/>
        <v>0</v>
      </c>
      <c r="G39" s="80"/>
      <c r="H39" s="80"/>
      <c r="I39" s="255">
        <f>IF(経済波及効果分析!$D$6=経済波及効果分析!$G$6,D39-E39-F39+G39+H39,経済波及効果分析!D45)</f>
        <v>0</v>
      </c>
      <c r="J39" s="230">
        <f>係数表!F39</f>
        <v>0</v>
      </c>
      <c r="K39" s="228">
        <f>係数表!G39</f>
        <v>0</v>
      </c>
    </row>
    <row r="40" spans="2:11" ht="14.25" customHeight="1" x14ac:dyDescent="0.4">
      <c r="B40" s="74" t="s">
        <v>78</v>
      </c>
      <c r="C40" s="83" t="s">
        <v>79</v>
      </c>
      <c r="D40" s="255">
        <f>IF(経済波及効果分析!$D$6=経済波及効果分析!$G$6,経済波及効果分析!D46,0)</f>
        <v>0</v>
      </c>
      <c r="E40" s="256">
        <f t="shared" si="0"/>
        <v>0</v>
      </c>
      <c r="F40" s="257">
        <f t="shared" si="1"/>
        <v>0</v>
      </c>
      <c r="G40" s="80"/>
      <c r="H40" s="80"/>
      <c r="I40" s="255">
        <f>IF(経済波及効果分析!$D$6=経済波及効果分析!$G$6,D40-E40-F40+G40+H40,経済波及効果分析!D46)</f>
        <v>0</v>
      </c>
      <c r="J40" s="230">
        <f>係数表!F40</f>
        <v>0</v>
      </c>
      <c r="K40" s="228">
        <f>係数表!G40</f>
        <v>0</v>
      </c>
    </row>
    <row r="41" spans="2:11" ht="14.25" customHeight="1" x14ac:dyDescent="0.4">
      <c r="B41" s="74" t="s">
        <v>80</v>
      </c>
      <c r="C41" s="83" t="s">
        <v>81</v>
      </c>
      <c r="D41" s="255">
        <f>IF(経済波及効果分析!$D$6=経済波及効果分析!$G$6,経済波及効果分析!D47,0)</f>
        <v>0</v>
      </c>
      <c r="E41" s="256">
        <f t="shared" si="0"/>
        <v>0</v>
      </c>
      <c r="F41" s="257">
        <f t="shared" si="1"/>
        <v>0</v>
      </c>
      <c r="G41" s="80"/>
      <c r="H41" s="80"/>
      <c r="I41" s="255">
        <f>IF(経済波及効果分析!$D$6=経済波及効果分析!$G$6,D41-E41-F41+G41+H41,経済波及効果分析!D47)</f>
        <v>0</v>
      </c>
      <c r="J41" s="230">
        <f>係数表!F41</f>
        <v>1.7652529534375841E-5</v>
      </c>
      <c r="K41" s="228">
        <f>係数表!G41</f>
        <v>6.2586241076423432E-6</v>
      </c>
    </row>
    <row r="42" spans="2:11" ht="14.25" customHeight="1" x14ac:dyDescent="0.4">
      <c r="B42" s="74" t="s">
        <v>82</v>
      </c>
      <c r="C42" s="83" t="s">
        <v>154</v>
      </c>
      <c r="D42" s="255">
        <f>IF(経済波及効果分析!$D$6=経済波及効果分析!$G$6,経済波及効果分析!D48,0)</f>
        <v>0</v>
      </c>
      <c r="E42" s="256">
        <f t="shared" si="0"/>
        <v>0</v>
      </c>
      <c r="F42" s="257">
        <f t="shared" si="1"/>
        <v>0</v>
      </c>
      <c r="G42" s="80"/>
      <c r="H42" s="80"/>
      <c r="I42" s="255">
        <f>IF(経済波及効果分析!$D$6=経済波及効果分析!$G$6,D42-E42-F42+G42+H42,経済波及効果分析!D48)</f>
        <v>0</v>
      </c>
      <c r="J42" s="230">
        <f>係数表!F42</f>
        <v>0</v>
      </c>
      <c r="K42" s="228">
        <f>係数表!G42</f>
        <v>0</v>
      </c>
    </row>
    <row r="43" spans="2:11" ht="14.25" customHeight="1" x14ac:dyDescent="0.4">
      <c r="B43" s="85" t="s">
        <v>83</v>
      </c>
      <c r="C43" s="86" t="s">
        <v>155</v>
      </c>
      <c r="D43" s="255">
        <f>IF(経済波及効果分析!$D$6=経済波及効果分析!$G$6,経済波及効果分析!D49,0)</f>
        <v>0</v>
      </c>
      <c r="E43" s="256">
        <f t="shared" si="0"/>
        <v>0</v>
      </c>
      <c r="F43" s="257">
        <f t="shared" si="1"/>
        <v>0</v>
      </c>
      <c r="G43" s="87"/>
      <c r="H43" s="87"/>
      <c r="I43" s="255">
        <f>IF(経済波及効果分析!$D$6=経済波及効果分析!$G$6,D43-E43-F43+G43+H43,経済波及効果分析!D49)</f>
        <v>0</v>
      </c>
      <c r="J43" s="230">
        <f>係数表!F43</f>
        <v>2.3505125679551809E-2</v>
      </c>
      <c r="K43" s="228">
        <f>係数表!G43</f>
        <v>3.0097892967934352E-2</v>
      </c>
    </row>
    <row r="44" spans="2:11" ht="14.25" customHeight="1" x14ac:dyDescent="0.4">
      <c r="B44" s="91" t="s">
        <v>93</v>
      </c>
      <c r="C44" s="92" t="s">
        <v>156</v>
      </c>
      <c r="D44" s="249">
        <f>SUM(D6:D43)</f>
        <v>0</v>
      </c>
      <c r="E44" s="245">
        <f t="shared" ref="E44:H44" si="2">SUM(E6:E43)</f>
        <v>0</v>
      </c>
      <c r="F44" s="246">
        <f t="shared" si="2"/>
        <v>0</v>
      </c>
      <c r="G44" s="240">
        <f t="shared" si="2"/>
        <v>0</v>
      </c>
      <c r="H44" s="240">
        <f t="shared" si="2"/>
        <v>0</v>
      </c>
      <c r="I44" s="249">
        <f>SUM(I6:I43)</f>
        <v>0</v>
      </c>
      <c r="J44" s="233">
        <f>係数表!F44</f>
        <v>0</v>
      </c>
      <c r="K44" s="229">
        <f>係数表!G44</f>
        <v>0</v>
      </c>
    </row>
    <row r="45" spans="2:11" ht="14.25" customHeight="1" x14ac:dyDescent="0.4"/>
  </sheetData>
  <phoneticPr fontId="7"/>
  <pageMargins left="0.7" right="0.7" top="0.75" bottom="0.75" header="0.3" footer="0.3"/>
  <pageSetup paperSize="9" orientation="portrait" horizontalDpi="4294967294"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499984740745262"/>
  </sheetPr>
  <dimension ref="B2:H53"/>
  <sheetViews>
    <sheetView zoomScale="80" zoomScaleNormal="80" workbookViewId="0">
      <pane xSplit="3" ySplit="6" topLeftCell="D7" activePane="bottomRight" state="frozen"/>
      <selection pane="topRight"/>
      <selection pane="bottomLeft"/>
      <selection pane="bottomRight"/>
    </sheetView>
  </sheetViews>
  <sheetFormatPr defaultRowHeight="15.75" x14ac:dyDescent="0.35"/>
  <cols>
    <col min="1" max="1" width="4.75" style="144" customWidth="1"/>
    <col min="2" max="2" width="5.5" style="144" customWidth="1"/>
    <col min="3" max="3" width="19.5" style="144" customWidth="1"/>
    <col min="4" max="4" width="13" style="144" bestFit="1" customWidth="1"/>
    <col min="5" max="6" width="11" style="144" bestFit="1" customWidth="1"/>
    <col min="7" max="7" width="9.75" style="144" customWidth="1"/>
    <col min="8" max="8" width="13" style="144" bestFit="1" customWidth="1"/>
    <col min="9" max="9" width="4.375" style="144" customWidth="1"/>
    <col min="10" max="10" width="4.875" style="144" customWidth="1"/>
    <col min="11" max="11" width="20" style="144" customWidth="1"/>
    <col min="12" max="12" width="11.75" style="144" customWidth="1"/>
    <col min="13" max="256" width="9" style="144"/>
    <col min="257" max="257" width="4.75" style="144" customWidth="1"/>
    <col min="258" max="258" width="5.5" style="144" customWidth="1"/>
    <col min="259" max="259" width="19.5" style="144" customWidth="1"/>
    <col min="260" max="260" width="13" style="144" bestFit="1" customWidth="1"/>
    <col min="261" max="262" width="11" style="144" bestFit="1" customWidth="1"/>
    <col min="263" max="263" width="9.75" style="144" customWidth="1"/>
    <col min="264" max="264" width="13" style="144" bestFit="1" customWidth="1"/>
    <col min="265" max="265" width="4.375" style="144" customWidth="1"/>
    <col min="266" max="266" width="4.875" style="144" customWidth="1"/>
    <col min="267" max="267" width="20" style="144" customWidth="1"/>
    <col min="268" max="268" width="11.75" style="144" customWidth="1"/>
    <col min="269" max="512" width="9" style="144"/>
    <col min="513" max="513" width="4.75" style="144" customWidth="1"/>
    <col min="514" max="514" width="5.5" style="144" customWidth="1"/>
    <col min="515" max="515" width="19.5" style="144" customWidth="1"/>
    <col min="516" max="516" width="13" style="144" bestFit="1" customWidth="1"/>
    <col min="517" max="518" width="11" style="144" bestFit="1" customWidth="1"/>
    <col min="519" max="519" width="9.75" style="144" customWidth="1"/>
    <col min="520" max="520" width="13" style="144" bestFit="1" customWidth="1"/>
    <col min="521" max="521" width="4.375" style="144" customWidth="1"/>
    <col min="522" max="522" width="4.875" style="144" customWidth="1"/>
    <col min="523" max="523" width="20" style="144" customWidth="1"/>
    <col min="524" max="524" width="11.75" style="144" customWidth="1"/>
    <col min="525" max="768" width="9" style="144"/>
    <col min="769" max="769" width="4.75" style="144" customWidth="1"/>
    <col min="770" max="770" width="5.5" style="144" customWidth="1"/>
    <col min="771" max="771" width="19.5" style="144" customWidth="1"/>
    <col min="772" max="772" width="13" style="144" bestFit="1" customWidth="1"/>
    <col min="773" max="774" width="11" style="144" bestFit="1" customWidth="1"/>
    <col min="775" max="775" width="9.75" style="144" customWidth="1"/>
    <col min="776" max="776" width="13" style="144" bestFit="1" customWidth="1"/>
    <col min="777" max="777" width="4.375" style="144" customWidth="1"/>
    <col min="778" max="778" width="4.875" style="144" customWidth="1"/>
    <col min="779" max="779" width="20" style="144" customWidth="1"/>
    <col min="780" max="780" width="11.75" style="144" customWidth="1"/>
    <col min="781" max="1024" width="9" style="144"/>
    <col min="1025" max="1025" width="4.75" style="144" customWidth="1"/>
    <col min="1026" max="1026" width="5.5" style="144" customWidth="1"/>
    <col min="1027" max="1027" width="19.5" style="144" customWidth="1"/>
    <col min="1028" max="1028" width="13" style="144" bestFit="1" customWidth="1"/>
    <col min="1029" max="1030" width="11" style="144" bestFit="1" customWidth="1"/>
    <col min="1031" max="1031" width="9.75" style="144" customWidth="1"/>
    <col min="1032" max="1032" width="13" style="144" bestFit="1" customWidth="1"/>
    <col min="1033" max="1033" width="4.375" style="144" customWidth="1"/>
    <col min="1034" max="1034" width="4.875" style="144" customWidth="1"/>
    <col min="1035" max="1035" width="20" style="144" customWidth="1"/>
    <col min="1036" max="1036" width="11.75" style="144" customWidth="1"/>
    <col min="1037" max="1280" width="9" style="144"/>
    <col min="1281" max="1281" width="4.75" style="144" customWidth="1"/>
    <col min="1282" max="1282" width="5.5" style="144" customWidth="1"/>
    <col min="1283" max="1283" width="19.5" style="144" customWidth="1"/>
    <col min="1284" max="1284" width="13" style="144" bestFit="1" customWidth="1"/>
    <col min="1285" max="1286" width="11" style="144" bestFit="1" customWidth="1"/>
    <col min="1287" max="1287" width="9.75" style="144" customWidth="1"/>
    <col min="1288" max="1288" width="13" style="144" bestFit="1" customWidth="1"/>
    <col min="1289" max="1289" width="4.375" style="144" customWidth="1"/>
    <col min="1290" max="1290" width="4.875" style="144" customWidth="1"/>
    <col min="1291" max="1291" width="20" style="144" customWidth="1"/>
    <col min="1292" max="1292" width="11.75" style="144" customWidth="1"/>
    <col min="1293" max="1536" width="9" style="144"/>
    <col min="1537" max="1537" width="4.75" style="144" customWidth="1"/>
    <col min="1538" max="1538" width="5.5" style="144" customWidth="1"/>
    <col min="1539" max="1539" width="19.5" style="144" customWidth="1"/>
    <col min="1540" max="1540" width="13" style="144" bestFit="1" customWidth="1"/>
    <col min="1541" max="1542" width="11" style="144" bestFit="1" customWidth="1"/>
    <col min="1543" max="1543" width="9.75" style="144" customWidth="1"/>
    <col min="1544" max="1544" width="13" style="144" bestFit="1" customWidth="1"/>
    <col min="1545" max="1545" width="4.375" style="144" customWidth="1"/>
    <col min="1546" max="1546" width="4.875" style="144" customWidth="1"/>
    <col min="1547" max="1547" width="20" style="144" customWidth="1"/>
    <col min="1548" max="1548" width="11.75" style="144" customWidth="1"/>
    <col min="1549" max="1792" width="9" style="144"/>
    <col min="1793" max="1793" width="4.75" style="144" customWidth="1"/>
    <col min="1794" max="1794" width="5.5" style="144" customWidth="1"/>
    <col min="1795" max="1795" width="19.5" style="144" customWidth="1"/>
    <col min="1796" max="1796" width="13" style="144" bestFit="1" customWidth="1"/>
    <col min="1797" max="1798" width="11" style="144" bestFit="1" customWidth="1"/>
    <col min="1799" max="1799" width="9.75" style="144" customWidth="1"/>
    <col min="1800" max="1800" width="13" style="144" bestFit="1" customWidth="1"/>
    <col min="1801" max="1801" width="4.375" style="144" customWidth="1"/>
    <col min="1802" max="1802" width="4.875" style="144" customWidth="1"/>
    <col min="1803" max="1803" width="20" style="144" customWidth="1"/>
    <col min="1804" max="1804" width="11.75" style="144" customWidth="1"/>
    <col min="1805" max="2048" width="9" style="144"/>
    <col min="2049" max="2049" width="4.75" style="144" customWidth="1"/>
    <col min="2050" max="2050" width="5.5" style="144" customWidth="1"/>
    <col min="2051" max="2051" width="19.5" style="144" customWidth="1"/>
    <col min="2052" max="2052" width="13" style="144" bestFit="1" customWidth="1"/>
    <col min="2053" max="2054" width="11" style="144" bestFit="1" customWidth="1"/>
    <col min="2055" max="2055" width="9.75" style="144" customWidth="1"/>
    <col min="2056" max="2056" width="13" style="144" bestFit="1" customWidth="1"/>
    <col min="2057" max="2057" width="4.375" style="144" customWidth="1"/>
    <col min="2058" max="2058" width="4.875" style="144" customWidth="1"/>
    <col min="2059" max="2059" width="20" style="144" customWidth="1"/>
    <col min="2060" max="2060" width="11.75" style="144" customWidth="1"/>
    <col min="2061" max="2304" width="9" style="144"/>
    <col min="2305" max="2305" width="4.75" style="144" customWidth="1"/>
    <col min="2306" max="2306" width="5.5" style="144" customWidth="1"/>
    <col min="2307" max="2307" width="19.5" style="144" customWidth="1"/>
    <col min="2308" max="2308" width="13" style="144" bestFit="1" customWidth="1"/>
    <col min="2309" max="2310" width="11" style="144" bestFit="1" customWidth="1"/>
    <col min="2311" max="2311" width="9.75" style="144" customWidth="1"/>
    <col min="2312" max="2312" width="13" style="144" bestFit="1" customWidth="1"/>
    <col min="2313" max="2313" width="4.375" style="144" customWidth="1"/>
    <col min="2314" max="2314" width="4.875" style="144" customWidth="1"/>
    <col min="2315" max="2315" width="20" style="144" customWidth="1"/>
    <col min="2316" max="2316" width="11.75" style="144" customWidth="1"/>
    <col min="2317" max="2560" width="9" style="144"/>
    <col min="2561" max="2561" width="4.75" style="144" customWidth="1"/>
    <col min="2562" max="2562" width="5.5" style="144" customWidth="1"/>
    <col min="2563" max="2563" width="19.5" style="144" customWidth="1"/>
    <col min="2564" max="2564" width="13" style="144" bestFit="1" customWidth="1"/>
    <col min="2565" max="2566" width="11" style="144" bestFit="1" customWidth="1"/>
    <col min="2567" max="2567" width="9.75" style="144" customWidth="1"/>
    <col min="2568" max="2568" width="13" style="144" bestFit="1" customWidth="1"/>
    <col min="2569" max="2569" width="4.375" style="144" customWidth="1"/>
    <col min="2570" max="2570" width="4.875" style="144" customWidth="1"/>
    <col min="2571" max="2571" width="20" style="144" customWidth="1"/>
    <col min="2572" max="2572" width="11.75" style="144" customWidth="1"/>
    <col min="2573" max="2816" width="9" style="144"/>
    <col min="2817" max="2817" width="4.75" style="144" customWidth="1"/>
    <col min="2818" max="2818" width="5.5" style="144" customWidth="1"/>
    <col min="2819" max="2819" width="19.5" style="144" customWidth="1"/>
    <col min="2820" max="2820" width="13" style="144" bestFit="1" customWidth="1"/>
    <col min="2821" max="2822" width="11" style="144" bestFit="1" customWidth="1"/>
    <col min="2823" max="2823" width="9.75" style="144" customWidth="1"/>
    <col min="2824" max="2824" width="13" style="144" bestFit="1" customWidth="1"/>
    <col min="2825" max="2825" width="4.375" style="144" customWidth="1"/>
    <col min="2826" max="2826" width="4.875" style="144" customWidth="1"/>
    <col min="2827" max="2827" width="20" style="144" customWidth="1"/>
    <col min="2828" max="2828" width="11.75" style="144" customWidth="1"/>
    <col min="2829" max="3072" width="9" style="144"/>
    <col min="3073" max="3073" width="4.75" style="144" customWidth="1"/>
    <col min="3074" max="3074" width="5.5" style="144" customWidth="1"/>
    <col min="3075" max="3075" width="19.5" style="144" customWidth="1"/>
    <col min="3076" max="3076" width="13" style="144" bestFit="1" customWidth="1"/>
    <col min="3077" max="3078" width="11" style="144" bestFit="1" customWidth="1"/>
    <col min="3079" max="3079" width="9.75" style="144" customWidth="1"/>
    <col min="3080" max="3080" width="13" style="144" bestFit="1" customWidth="1"/>
    <col min="3081" max="3081" width="4.375" style="144" customWidth="1"/>
    <col min="3082" max="3082" width="4.875" style="144" customWidth="1"/>
    <col min="3083" max="3083" width="20" style="144" customWidth="1"/>
    <col min="3084" max="3084" width="11.75" style="144" customWidth="1"/>
    <col min="3085" max="3328" width="9" style="144"/>
    <col min="3329" max="3329" width="4.75" style="144" customWidth="1"/>
    <col min="3330" max="3330" width="5.5" style="144" customWidth="1"/>
    <col min="3331" max="3331" width="19.5" style="144" customWidth="1"/>
    <col min="3332" max="3332" width="13" style="144" bestFit="1" customWidth="1"/>
    <col min="3333" max="3334" width="11" style="144" bestFit="1" customWidth="1"/>
    <col min="3335" max="3335" width="9.75" style="144" customWidth="1"/>
    <col min="3336" max="3336" width="13" style="144" bestFit="1" customWidth="1"/>
    <col min="3337" max="3337" width="4.375" style="144" customWidth="1"/>
    <col min="3338" max="3338" width="4.875" style="144" customWidth="1"/>
    <col min="3339" max="3339" width="20" style="144" customWidth="1"/>
    <col min="3340" max="3340" width="11.75" style="144" customWidth="1"/>
    <col min="3341" max="3584" width="9" style="144"/>
    <col min="3585" max="3585" width="4.75" style="144" customWidth="1"/>
    <col min="3586" max="3586" width="5.5" style="144" customWidth="1"/>
    <col min="3587" max="3587" width="19.5" style="144" customWidth="1"/>
    <col min="3588" max="3588" width="13" style="144" bestFit="1" customWidth="1"/>
    <col min="3589" max="3590" width="11" style="144" bestFit="1" customWidth="1"/>
    <col min="3591" max="3591" width="9.75" style="144" customWidth="1"/>
    <col min="3592" max="3592" width="13" style="144" bestFit="1" customWidth="1"/>
    <col min="3593" max="3593" width="4.375" style="144" customWidth="1"/>
    <col min="3594" max="3594" width="4.875" style="144" customWidth="1"/>
    <col min="3595" max="3595" width="20" style="144" customWidth="1"/>
    <col min="3596" max="3596" width="11.75" style="144" customWidth="1"/>
    <col min="3597" max="3840" width="9" style="144"/>
    <col min="3841" max="3841" width="4.75" style="144" customWidth="1"/>
    <col min="3842" max="3842" width="5.5" style="144" customWidth="1"/>
    <col min="3843" max="3843" width="19.5" style="144" customWidth="1"/>
    <col min="3844" max="3844" width="13" style="144" bestFit="1" customWidth="1"/>
    <col min="3845" max="3846" width="11" style="144" bestFit="1" customWidth="1"/>
    <col min="3847" max="3847" width="9.75" style="144" customWidth="1"/>
    <col min="3848" max="3848" width="13" style="144" bestFit="1" customWidth="1"/>
    <col min="3849" max="3849" width="4.375" style="144" customWidth="1"/>
    <col min="3850" max="3850" width="4.875" style="144" customWidth="1"/>
    <col min="3851" max="3851" width="20" style="144" customWidth="1"/>
    <col min="3852" max="3852" width="11.75" style="144" customWidth="1"/>
    <col min="3853" max="4096" width="9" style="144"/>
    <col min="4097" max="4097" width="4.75" style="144" customWidth="1"/>
    <col min="4098" max="4098" width="5.5" style="144" customWidth="1"/>
    <col min="4099" max="4099" width="19.5" style="144" customWidth="1"/>
    <col min="4100" max="4100" width="13" style="144" bestFit="1" customWidth="1"/>
    <col min="4101" max="4102" width="11" style="144" bestFit="1" customWidth="1"/>
    <col min="4103" max="4103" width="9.75" style="144" customWidth="1"/>
    <col min="4104" max="4104" width="13" style="144" bestFit="1" customWidth="1"/>
    <col min="4105" max="4105" width="4.375" style="144" customWidth="1"/>
    <col min="4106" max="4106" width="4.875" style="144" customWidth="1"/>
    <col min="4107" max="4107" width="20" style="144" customWidth="1"/>
    <col min="4108" max="4108" width="11.75" style="144" customWidth="1"/>
    <col min="4109" max="4352" width="9" style="144"/>
    <col min="4353" max="4353" width="4.75" style="144" customWidth="1"/>
    <col min="4354" max="4354" width="5.5" style="144" customWidth="1"/>
    <col min="4355" max="4355" width="19.5" style="144" customWidth="1"/>
    <col min="4356" max="4356" width="13" style="144" bestFit="1" customWidth="1"/>
    <col min="4357" max="4358" width="11" style="144" bestFit="1" customWidth="1"/>
    <col min="4359" max="4359" width="9.75" style="144" customWidth="1"/>
    <col min="4360" max="4360" width="13" style="144" bestFit="1" customWidth="1"/>
    <col min="4361" max="4361" width="4.375" style="144" customWidth="1"/>
    <col min="4362" max="4362" width="4.875" style="144" customWidth="1"/>
    <col min="4363" max="4363" width="20" style="144" customWidth="1"/>
    <col min="4364" max="4364" width="11.75" style="144" customWidth="1"/>
    <col min="4365" max="4608" width="9" style="144"/>
    <col min="4609" max="4609" width="4.75" style="144" customWidth="1"/>
    <col min="4610" max="4610" width="5.5" style="144" customWidth="1"/>
    <col min="4611" max="4611" width="19.5" style="144" customWidth="1"/>
    <col min="4612" max="4612" width="13" style="144" bestFit="1" customWidth="1"/>
    <col min="4613" max="4614" width="11" style="144" bestFit="1" customWidth="1"/>
    <col min="4615" max="4615" width="9.75" style="144" customWidth="1"/>
    <col min="4616" max="4616" width="13" style="144" bestFit="1" customWidth="1"/>
    <col min="4617" max="4617" width="4.375" style="144" customWidth="1"/>
    <col min="4618" max="4618" width="4.875" style="144" customWidth="1"/>
    <col min="4619" max="4619" width="20" style="144" customWidth="1"/>
    <col min="4620" max="4620" width="11.75" style="144" customWidth="1"/>
    <col min="4621" max="4864" width="9" style="144"/>
    <col min="4865" max="4865" width="4.75" style="144" customWidth="1"/>
    <col min="4866" max="4866" width="5.5" style="144" customWidth="1"/>
    <col min="4867" max="4867" width="19.5" style="144" customWidth="1"/>
    <col min="4868" max="4868" width="13" style="144" bestFit="1" customWidth="1"/>
    <col min="4869" max="4870" width="11" style="144" bestFit="1" customWidth="1"/>
    <col min="4871" max="4871" width="9.75" style="144" customWidth="1"/>
    <col min="4872" max="4872" width="13" style="144" bestFit="1" customWidth="1"/>
    <col min="4873" max="4873" width="4.375" style="144" customWidth="1"/>
    <col min="4874" max="4874" width="4.875" style="144" customWidth="1"/>
    <col min="4875" max="4875" width="20" style="144" customWidth="1"/>
    <col min="4876" max="4876" width="11.75" style="144" customWidth="1"/>
    <col min="4877" max="5120" width="9" style="144"/>
    <col min="5121" max="5121" width="4.75" style="144" customWidth="1"/>
    <col min="5122" max="5122" width="5.5" style="144" customWidth="1"/>
    <col min="5123" max="5123" width="19.5" style="144" customWidth="1"/>
    <col min="5124" max="5124" width="13" style="144" bestFit="1" customWidth="1"/>
    <col min="5125" max="5126" width="11" style="144" bestFit="1" customWidth="1"/>
    <col min="5127" max="5127" width="9.75" style="144" customWidth="1"/>
    <col min="5128" max="5128" width="13" style="144" bestFit="1" customWidth="1"/>
    <col min="5129" max="5129" width="4.375" style="144" customWidth="1"/>
    <col min="5130" max="5130" width="4.875" style="144" customWidth="1"/>
    <col min="5131" max="5131" width="20" style="144" customWidth="1"/>
    <col min="5132" max="5132" width="11.75" style="144" customWidth="1"/>
    <col min="5133" max="5376" width="9" style="144"/>
    <col min="5377" max="5377" width="4.75" style="144" customWidth="1"/>
    <col min="5378" max="5378" width="5.5" style="144" customWidth="1"/>
    <col min="5379" max="5379" width="19.5" style="144" customWidth="1"/>
    <col min="5380" max="5380" width="13" style="144" bestFit="1" customWidth="1"/>
    <col min="5381" max="5382" width="11" style="144" bestFit="1" customWidth="1"/>
    <col min="5383" max="5383" width="9.75" style="144" customWidth="1"/>
    <col min="5384" max="5384" width="13" style="144" bestFit="1" customWidth="1"/>
    <col min="5385" max="5385" width="4.375" style="144" customWidth="1"/>
    <col min="5386" max="5386" width="4.875" style="144" customWidth="1"/>
    <col min="5387" max="5387" width="20" style="144" customWidth="1"/>
    <col min="5388" max="5388" width="11.75" style="144" customWidth="1"/>
    <col min="5389" max="5632" width="9" style="144"/>
    <col min="5633" max="5633" width="4.75" style="144" customWidth="1"/>
    <col min="5634" max="5634" width="5.5" style="144" customWidth="1"/>
    <col min="5635" max="5635" width="19.5" style="144" customWidth="1"/>
    <col min="5636" max="5636" width="13" style="144" bestFit="1" customWidth="1"/>
    <col min="5637" max="5638" width="11" style="144" bestFit="1" customWidth="1"/>
    <col min="5639" max="5639" width="9.75" style="144" customWidth="1"/>
    <col min="5640" max="5640" width="13" style="144" bestFit="1" customWidth="1"/>
    <col min="5641" max="5641" width="4.375" style="144" customWidth="1"/>
    <col min="5642" max="5642" width="4.875" style="144" customWidth="1"/>
    <col min="5643" max="5643" width="20" style="144" customWidth="1"/>
    <col min="5644" max="5644" width="11.75" style="144" customWidth="1"/>
    <col min="5645" max="5888" width="9" style="144"/>
    <col min="5889" max="5889" width="4.75" style="144" customWidth="1"/>
    <col min="5890" max="5890" width="5.5" style="144" customWidth="1"/>
    <col min="5891" max="5891" width="19.5" style="144" customWidth="1"/>
    <col min="5892" max="5892" width="13" style="144" bestFit="1" customWidth="1"/>
    <col min="5893" max="5894" width="11" style="144" bestFit="1" customWidth="1"/>
    <col min="5895" max="5895" width="9.75" style="144" customWidth="1"/>
    <col min="5896" max="5896" width="13" style="144" bestFit="1" customWidth="1"/>
    <col min="5897" max="5897" width="4.375" style="144" customWidth="1"/>
    <col min="5898" max="5898" width="4.875" style="144" customWidth="1"/>
    <col min="5899" max="5899" width="20" style="144" customWidth="1"/>
    <col min="5900" max="5900" width="11.75" style="144" customWidth="1"/>
    <col min="5901" max="6144" width="9" style="144"/>
    <col min="6145" max="6145" width="4.75" style="144" customWidth="1"/>
    <col min="6146" max="6146" width="5.5" style="144" customWidth="1"/>
    <col min="6147" max="6147" width="19.5" style="144" customWidth="1"/>
    <col min="6148" max="6148" width="13" style="144" bestFit="1" customWidth="1"/>
    <col min="6149" max="6150" width="11" style="144" bestFit="1" customWidth="1"/>
    <col min="6151" max="6151" width="9.75" style="144" customWidth="1"/>
    <col min="6152" max="6152" width="13" style="144" bestFit="1" customWidth="1"/>
    <col min="6153" max="6153" width="4.375" style="144" customWidth="1"/>
    <col min="6154" max="6154" width="4.875" style="144" customWidth="1"/>
    <col min="6155" max="6155" width="20" style="144" customWidth="1"/>
    <col min="6156" max="6156" width="11.75" style="144" customWidth="1"/>
    <col min="6157" max="6400" width="9" style="144"/>
    <col min="6401" max="6401" width="4.75" style="144" customWidth="1"/>
    <col min="6402" max="6402" width="5.5" style="144" customWidth="1"/>
    <col min="6403" max="6403" width="19.5" style="144" customWidth="1"/>
    <col min="6404" max="6404" width="13" style="144" bestFit="1" customWidth="1"/>
    <col min="6405" max="6406" width="11" style="144" bestFit="1" customWidth="1"/>
    <col min="6407" max="6407" width="9.75" style="144" customWidth="1"/>
    <col min="6408" max="6408" width="13" style="144" bestFit="1" customWidth="1"/>
    <col min="6409" max="6409" width="4.375" style="144" customWidth="1"/>
    <col min="6410" max="6410" width="4.875" style="144" customWidth="1"/>
    <col min="6411" max="6411" width="20" style="144" customWidth="1"/>
    <col min="6412" max="6412" width="11.75" style="144" customWidth="1"/>
    <col min="6413" max="6656" width="9" style="144"/>
    <col min="6657" max="6657" width="4.75" style="144" customWidth="1"/>
    <col min="6658" max="6658" width="5.5" style="144" customWidth="1"/>
    <col min="6659" max="6659" width="19.5" style="144" customWidth="1"/>
    <col min="6660" max="6660" width="13" style="144" bestFit="1" customWidth="1"/>
    <col min="6661" max="6662" width="11" style="144" bestFit="1" customWidth="1"/>
    <col min="6663" max="6663" width="9.75" style="144" customWidth="1"/>
    <col min="6664" max="6664" width="13" style="144" bestFit="1" customWidth="1"/>
    <col min="6665" max="6665" width="4.375" style="144" customWidth="1"/>
    <col min="6666" max="6666" width="4.875" style="144" customWidth="1"/>
    <col min="6667" max="6667" width="20" style="144" customWidth="1"/>
    <col min="6668" max="6668" width="11.75" style="144" customWidth="1"/>
    <col min="6669" max="6912" width="9" style="144"/>
    <col min="6913" max="6913" width="4.75" style="144" customWidth="1"/>
    <col min="6914" max="6914" width="5.5" style="144" customWidth="1"/>
    <col min="6915" max="6915" width="19.5" style="144" customWidth="1"/>
    <col min="6916" max="6916" width="13" style="144" bestFit="1" customWidth="1"/>
    <col min="6917" max="6918" width="11" style="144" bestFit="1" customWidth="1"/>
    <col min="6919" max="6919" width="9.75" style="144" customWidth="1"/>
    <col min="6920" max="6920" width="13" style="144" bestFit="1" customWidth="1"/>
    <col min="6921" max="6921" width="4.375" style="144" customWidth="1"/>
    <col min="6922" max="6922" width="4.875" style="144" customWidth="1"/>
    <col min="6923" max="6923" width="20" style="144" customWidth="1"/>
    <col min="6924" max="6924" width="11.75" style="144" customWidth="1"/>
    <col min="6925" max="7168" width="9" style="144"/>
    <col min="7169" max="7169" width="4.75" style="144" customWidth="1"/>
    <col min="7170" max="7170" width="5.5" style="144" customWidth="1"/>
    <col min="7171" max="7171" width="19.5" style="144" customWidth="1"/>
    <col min="7172" max="7172" width="13" style="144" bestFit="1" customWidth="1"/>
    <col min="7173" max="7174" width="11" style="144" bestFit="1" customWidth="1"/>
    <col min="7175" max="7175" width="9.75" style="144" customWidth="1"/>
    <col min="7176" max="7176" width="13" style="144" bestFit="1" customWidth="1"/>
    <col min="7177" max="7177" width="4.375" style="144" customWidth="1"/>
    <col min="7178" max="7178" width="4.875" style="144" customWidth="1"/>
    <col min="7179" max="7179" width="20" style="144" customWidth="1"/>
    <col min="7180" max="7180" width="11.75" style="144" customWidth="1"/>
    <col min="7181" max="7424" width="9" style="144"/>
    <col min="7425" max="7425" width="4.75" style="144" customWidth="1"/>
    <col min="7426" max="7426" width="5.5" style="144" customWidth="1"/>
    <col min="7427" max="7427" width="19.5" style="144" customWidth="1"/>
    <col min="7428" max="7428" width="13" style="144" bestFit="1" customWidth="1"/>
    <col min="7429" max="7430" width="11" style="144" bestFit="1" customWidth="1"/>
    <col min="7431" max="7431" width="9.75" style="144" customWidth="1"/>
    <col min="7432" max="7432" width="13" style="144" bestFit="1" customWidth="1"/>
    <col min="7433" max="7433" width="4.375" style="144" customWidth="1"/>
    <col min="7434" max="7434" width="4.875" style="144" customWidth="1"/>
    <col min="7435" max="7435" width="20" style="144" customWidth="1"/>
    <col min="7436" max="7436" width="11.75" style="144" customWidth="1"/>
    <col min="7437" max="7680" width="9" style="144"/>
    <col min="7681" max="7681" width="4.75" style="144" customWidth="1"/>
    <col min="7682" max="7682" width="5.5" style="144" customWidth="1"/>
    <col min="7683" max="7683" width="19.5" style="144" customWidth="1"/>
    <col min="7684" max="7684" width="13" style="144" bestFit="1" customWidth="1"/>
    <col min="7685" max="7686" width="11" style="144" bestFit="1" customWidth="1"/>
    <col min="7687" max="7687" width="9.75" style="144" customWidth="1"/>
    <col min="7688" max="7688" width="13" style="144" bestFit="1" customWidth="1"/>
    <col min="7689" max="7689" width="4.375" style="144" customWidth="1"/>
    <col min="7690" max="7690" width="4.875" style="144" customWidth="1"/>
    <col min="7691" max="7691" width="20" style="144" customWidth="1"/>
    <col min="7692" max="7692" width="11.75" style="144" customWidth="1"/>
    <col min="7693" max="7936" width="9" style="144"/>
    <col min="7937" max="7937" width="4.75" style="144" customWidth="1"/>
    <col min="7938" max="7938" width="5.5" style="144" customWidth="1"/>
    <col min="7939" max="7939" width="19.5" style="144" customWidth="1"/>
    <col min="7940" max="7940" width="13" style="144" bestFit="1" customWidth="1"/>
    <col min="7941" max="7942" width="11" style="144" bestFit="1" customWidth="1"/>
    <col min="7943" max="7943" width="9.75" style="144" customWidth="1"/>
    <col min="7944" max="7944" width="13" style="144" bestFit="1" customWidth="1"/>
    <col min="7945" max="7945" width="4.375" style="144" customWidth="1"/>
    <col min="7946" max="7946" width="4.875" style="144" customWidth="1"/>
    <col min="7947" max="7947" width="20" style="144" customWidth="1"/>
    <col min="7948" max="7948" width="11.75" style="144" customWidth="1"/>
    <col min="7949" max="8192" width="9" style="144"/>
    <col min="8193" max="8193" width="4.75" style="144" customWidth="1"/>
    <col min="8194" max="8194" width="5.5" style="144" customWidth="1"/>
    <col min="8195" max="8195" width="19.5" style="144" customWidth="1"/>
    <col min="8196" max="8196" width="13" style="144" bestFit="1" customWidth="1"/>
    <col min="8197" max="8198" width="11" style="144" bestFit="1" customWidth="1"/>
    <col min="8199" max="8199" width="9.75" style="144" customWidth="1"/>
    <col min="8200" max="8200" width="13" style="144" bestFit="1" customWidth="1"/>
    <col min="8201" max="8201" width="4.375" style="144" customWidth="1"/>
    <col min="8202" max="8202" width="4.875" style="144" customWidth="1"/>
    <col min="8203" max="8203" width="20" style="144" customWidth="1"/>
    <col min="8204" max="8204" width="11.75" style="144" customWidth="1"/>
    <col min="8205" max="8448" width="9" style="144"/>
    <col min="8449" max="8449" width="4.75" style="144" customWidth="1"/>
    <col min="8450" max="8450" width="5.5" style="144" customWidth="1"/>
    <col min="8451" max="8451" width="19.5" style="144" customWidth="1"/>
    <col min="8452" max="8452" width="13" style="144" bestFit="1" customWidth="1"/>
    <col min="8453" max="8454" width="11" style="144" bestFit="1" customWidth="1"/>
    <col min="8455" max="8455" width="9.75" style="144" customWidth="1"/>
    <col min="8456" max="8456" width="13" style="144" bestFit="1" customWidth="1"/>
    <col min="8457" max="8457" width="4.375" style="144" customWidth="1"/>
    <col min="8458" max="8458" width="4.875" style="144" customWidth="1"/>
    <col min="8459" max="8459" width="20" style="144" customWidth="1"/>
    <col min="8460" max="8460" width="11.75" style="144" customWidth="1"/>
    <col min="8461" max="8704" width="9" style="144"/>
    <col min="8705" max="8705" width="4.75" style="144" customWidth="1"/>
    <col min="8706" max="8706" width="5.5" style="144" customWidth="1"/>
    <col min="8707" max="8707" width="19.5" style="144" customWidth="1"/>
    <col min="8708" max="8708" width="13" style="144" bestFit="1" customWidth="1"/>
    <col min="8709" max="8710" width="11" style="144" bestFit="1" customWidth="1"/>
    <col min="8711" max="8711" width="9.75" style="144" customWidth="1"/>
    <col min="8712" max="8712" width="13" style="144" bestFit="1" customWidth="1"/>
    <col min="8713" max="8713" width="4.375" style="144" customWidth="1"/>
    <col min="8714" max="8714" width="4.875" style="144" customWidth="1"/>
    <col min="8715" max="8715" width="20" style="144" customWidth="1"/>
    <col min="8716" max="8716" width="11.75" style="144" customWidth="1"/>
    <col min="8717" max="8960" width="9" style="144"/>
    <col min="8961" max="8961" width="4.75" style="144" customWidth="1"/>
    <col min="8962" max="8962" width="5.5" style="144" customWidth="1"/>
    <col min="8963" max="8963" width="19.5" style="144" customWidth="1"/>
    <col min="8964" max="8964" width="13" style="144" bestFit="1" customWidth="1"/>
    <col min="8965" max="8966" width="11" style="144" bestFit="1" customWidth="1"/>
    <col min="8967" max="8967" width="9.75" style="144" customWidth="1"/>
    <col min="8968" max="8968" width="13" style="144" bestFit="1" customWidth="1"/>
    <col min="8969" max="8969" width="4.375" style="144" customWidth="1"/>
    <col min="8970" max="8970" width="4.875" style="144" customWidth="1"/>
    <col min="8971" max="8971" width="20" style="144" customWidth="1"/>
    <col min="8972" max="8972" width="11.75" style="144" customWidth="1"/>
    <col min="8973" max="9216" width="9" style="144"/>
    <col min="9217" max="9217" width="4.75" style="144" customWidth="1"/>
    <col min="9218" max="9218" width="5.5" style="144" customWidth="1"/>
    <col min="9219" max="9219" width="19.5" style="144" customWidth="1"/>
    <col min="9220" max="9220" width="13" style="144" bestFit="1" customWidth="1"/>
    <col min="9221" max="9222" width="11" style="144" bestFit="1" customWidth="1"/>
    <col min="9223" max="9223" width="9.75" style="144" customWidth="1"/>
    <col min="9224" max="9224" width="13" style="144" bestFit="1" customWidth="1"/>
    <col min="9225" max="9225" width="4.375" style="144" customWidth="1"/>
    <col min="9226" max="9226" width="4.875" style="144" customWidth="1"/>
    <col min="9227" max="9227" width="20" style="144" customWidth="1"/>
    <col min="9228" max="9228" width="11.75" style="144" customWidth="1"/>
    <col min="9229" max="9472" width="9" style="144"/>
    <col min="9473" max="9473" width="4.75" style="144" customWidth="1"/>
    <col min="9474" max="9474" width="5.5" style="144" customWidth="1"/>
    <col min="9475" max="9475" width="19.5" style="144" customWidth="1"/>
    <col min="9476" max="9476" width="13" style="144" bestFit="1" customWidth="1"/>
    <col min="9477" max="9478" width="11" style="144" bestFit="1" customWidth="1"/>
    <col min="9479" max="9479" width="9.75" style="144" customWidth="1"/>
    <col min="9480" max="9480" width="13" style="144" bestFit="1" customWidth="1"/>
    <col min="9481" max="9481" width="4.375" style="144" customWidth="1"/>
    <col min="9482" max="9482" width="4.875" style="144" customWidth="1"/>
    <col min="9483" max="9483" width="20" style="144" customWidth="1"/>
    <col min="9484" max="9484" width="11.75" style="144" customWidth="1"/>
    <col min="9485" max="9728" width="9" style="144"/>
    <col min="9729" max="9729" width="4.75" style="144" customWidth="1"/>
    <col min="9730" max="9730" width="5.5" style="144" customWidth="1"/>
    <col min="9731" max="9731" width="19.5" style="144" customWidth="1"/>
    <col min="9732" max="9732" width="13" style="144" bestFit="1" customWidth="1"/>
    <col min="9733" max="9734" width="11" style="144" bestFit="1" customWidth="1"/>
    <col min="9735" max="9735" width="9.75" style="144" customWidth="1"/>
    <col min="9736" max="9736" width="13" style="144" bestFit="1" customWidth="1"/>
    <col min="9737" max="9737" width="4.375" style="144" customWidth="1"/>
    <col min="9738" max="9738" width="4.875" style="144" customWidth="1"/>
    <col min="9739" max="9739" width="20" style="144" customWidth="1"/>
    <col min="9740" max="9740" width="11.75" style="144" customWidth="1"/>
    <col min="9741" max="9984" width="9" style="144"/>
    <col min="9985" max="9985" width="4.75" style="144" customWidth="1"/>
    <col min="9986" max="9986" width="5.5" style="144" customWidth="1"/>
    <col min="9987" max="9987" width="19.5" style="144" customWidth="1"/>
    <col min="9988" max="9988" width="13" style="144" bestFit="1" customWidth="1"/>
    <col min="9989" max="9990" width="11" style="144" bestFit="1" customWidth="1"/>
    <col min="9991" max="9991" width="9.75" style="144" customWidth="1"/>
    <col min="9992" max="9992" width="13" style="144" bestFit="1" customWidth="1"/>
    <col min="9993" max="9993" width="4.375" style="144" customWidth="1"/>
    <col min="9994" max="9994" width="4.875" style="144" customWidth="1"/>
    <col min="9995" max="9995" width="20" style="144" customWidth="1"/>
    <col min="9996" max="9996" width="11.75" style="144" customWidth="1"/>
    <col min="9997" max="10240" width="9" style="144"/>
    <col min="10241" max="10241" width="4.75" style="144" customWidth="1"/>
    <col min="10242" max="10242" width="5.5" style="144" customWidth="1"/>
    <col min="10243" max="10243" width="19.5" style="144" customWidth="1"/>
    <col min="10244" max="10244" width="13" style="144" bestFit="1" customWidth="1"/>
    <col min="10245" max="10246" width="11" style="144" bestFit="1" customWidth="1"/>
    <col min="10247" max="10247" width="9.75" style="144" customWidth="1"/>
    <col min="10248" max="10248" width="13" style="144" bestFit="1" customWidth="1"/>
    <col min="10249" max="10249" width="4.375" style="144" customWidth="1"/>
    <col min="10250" max="10250" width="4.875" style="144" customWidth="1"/>
    <col min="10251" max="10251" width="20" style="144" customWidth="1"/>
    <col min="10252" max="10252" width="11.75" style="144" customWidth="1"/>
    <col min="10253" max="10496" width="9" style="144"/>
    <col min="10497" max="10497" width="4.75" style="144" customWidth="1"/>
    <col min="10498" max="10498" width="5.5" style="144" customWidth="1"/>
    <col min="10499" max="10499" width="19.5" style="144" customWidth="1"/>
    <col min="10500" max="10500" width="13" style="144" bestFit="1" customWidth="1"/>
    <col min="10501" max="10502" width="11" style="144" bestFit="1" customWidth="1"/>
    <col min="10503" max="10503" width="9.75" style="144" customWidth="1"/>
    <col min="10504" max="10504" width="13" style="144" bestFit="1" customWidth="1"/>
    <col min="10505" max="10505" width="4.375" style="144" customWidth="1"/>
    <col min="10506" max="10506" width="4.875" style="144" customWidth="1"/>
    <col min="10507" max="10507" width="20" style="144" customWidth="1"/>
    <col min="10508" max="10508" width="11.75" style="144" customWidth="1"/>
    <col min="10509" max="10752" width="9" style="144"/>
    <col min="10753" max="10753" width="4.75" style="144" customWidth="1"/>
    <col min="10754" max="10754" width="5.5" style="144" customWidth="1"/>
    <col min="10755" max="10755" width="19.5" style="144" customWidth="1"/>
    <col min="10756" max="10756" width="13" style="144" bestFit="1" customWidth="1"/>
    <col min="10757" max="10758" width="11" style="144" bestFit="1" customWidth="1"/>
    <col min="10759" max="10759" width="9.75" style="144" customWidth="1"/>
    <col min="10760" max="10760" width="13" style="144" bestFit="1" customWidth="1"/>
    <col min="10761" max="10761" width="4.375" style="144" customWidth="1"/>
    <col min="10762" max="10762" width="4.875" style="144" customWidth="1"/>
    <col min="10763" max="10763" width="20" style="144" customWidth="1"/>
    <col min="10764" max="10764" width="11.75" style="144" customWidth="1"/>
    <col min="10765" max="11008" width="9" style="144"/>
    <col min="11009" max="11009" width="4.75" style="144" customWidth="1"/>
    <col min="11010" max="11010" width="5.5" style="144" customWidth="1"/>
    <col min="11011" max="11011" width="19.5" style="144" customWidth="1"/>
    <col min="11012" max="11012" width="13" style="144" bestFit="1" customWidth="1"/>
    <col min="11013" max="11014" width="11" style="144" bestFit="1" customWidth="1"/>
    <col min="11015" max="11015" width="9.75" style="144" customWidth="1"/>
    <col min="11016" max="11016" width="13" style="144" bestFit="1" customWidth="1"/>
    <col min="11017" max="11017" width="4.375" style="144" customWidth="1"/>
    <col min="11018" max="11018" width="4.875" style="144" customWidth="1"/>
    <col min="11019" max="11019" width="20" style="144" customWidth="1"/>
    <col min="11020" max="11020" width="11.75" style="144" customWidth="1"/>
    <col min="11021" max="11264" width="9" style="144"/>
    <col min="11265" max="11265" width="4.75" style="144" customWidth="1"/>
    <col min="11266" max="11266" width="5.5" style="144" customWidth="1"/>
    <col min="11267" max="11267" width="19.5" style="144" customWidth="1"/>
    <col min="11268" max="11268" width="13" style="144" bestFit="1" customWidth="1"/>
    <col min="11269" max="11270" width="11" style="144" bestFit="1" customWidth="1"/>
    <col min="11271" max="11271" width="9.75" style="144" customWidth="1"/>
    <col min="11272" max="11272" width="13" style="144" bestFit="1" customWidth="1"/>
    <col min="11273" max="11273" width="4.375" style="144" customWidth="1"/>
    <col min="11274" max="11274" width="4.875" style="144" customWidth="1"/>
    <col min="11275" max="11275" width="20" style="144" customWidth="1"/>
    <col min="11276" max="11276" width="11.75" style="144" customWidth="1"/>
    <col min="11277" max="11520" width="9" style="144"/>
    <col min="11521" max="11521" width="4.75" style="144" customWidth="1"/>
    <col min="11522" max="11522" width="5.5" style="144" customWidth="1"/>
    <col min="11523" max="11523" width="19.5" style="144" customWidth="1"/>
    <col min="11524" max="11524" width="13" style="144" bestFit="1" customWidth="1"/>
    <col min="11525" max="11526" width="11" style="144" bestFit="1" customWidth="1"/>
    <col min="11527" max="11527" width="9.75" style="144" customWidth="1"/>
    <col min="11528" max="11528" width="13" style="144" bestFit="1" customWidth="1"/>
    <col min="11529" max="11529" width="4.375" style="144" customWidth="1"/>
    <col min="11530" max="11530" width="4.875" style="144" customWidth="1"/>
    <col min="11531" max="11531" width="20" style="144" customWidth="1"/>
    <col min="11532" max="11532" width="11.75" style="144" customWidth="1"/>
    <col min="11533" max="11776" width="9" style="144"/>
    <col min="11777" max="11777" width="4.75" style="144" customWidth="1"/>
    <col min="11778" max="11778" width="5.5" style="144" customWidth="1"/>
    <col min="11779" max="11779" width="19.5" style="144" customWidth="1"/>
    <col min="11780" max="11780" width="13" style="144" bestFit="1" customWidth="1"/>
    <col min="11781" max="11782" width="11" style="144" bestFit="1" customWidth="1"/>
    <col min="11783" max="11783" width="9.75" style="144" customWidth="1"/>
    <col min="11784" max="11784" width="13" style="144" bestFit="1" customWidth="1"/>
    <col min="11785" max="11785" width="4.375" style="144" customWidth="1"/>
    <col min="11786" max="11786" width="4.875" style="144" customWidth="1"/>
    <col min="11787" max="11787" width="20" style="144" customWidth="1"/>
    <col min="11788" max="11788" width="11.75" style="144" customWidth="1"/>
    <col min="11789" max="12032" width="9" style="144"/>
    <col min="12033" max="12033" width="4.75" style="144" customWidth="1"/>
    <col min="12034" max="12034" width="5.5" style="144" customWidth="1"/>
    <col min="12035" max="12035" width="19.5" style="144" customWidth="1"/>
    <col min="12036" max="12036" width="13" style="144" bestFit="1" customWidth="1"/>
    <col min="12037" max="12038" width="11" style="144" bestFit="1" customWidth="1"/>
    <col min="12039" max="12039" width="9.75" style="144" customWidth="1"/>
    <col min="12040" max="12040" width="13" style="144" bestFit="1" customWidth="1"/>
    <col min="12041" max="12041" width="4.375" style="144" customWidth="1"/>
    <col min="12042" max="12042" width="4.875" style="144" customWidth="1"/>
    <col min="12043" max="12043" width="20" style="144" customWidth="1"/>
    <col min="12044" max="12044" width="11.75" style="144" customWidth="1"/>
    <col min="12045" max="12288" width="9" style="144"/>
    <col min="12289" max="12289" width="4.75" style="144" customWidth="1"/>
    <col min="12290" max="12290" width="5.5" style="144" customWidth="1"/>
    <col min="12291" max="12291" width="19.5" style="144" customWidth="1"/>
    <col min="12292" max="12292" width="13" style="144" bestFit="1" customWidth="1"/>
    <col min="12293" max="12294" width="11" style="144" bestFit="1" customWidth="1"/>
    <col min="12295" max="12295" width="9.75" style="144" customWidth="1"/>
    <col min="12296" max="12296" width="13" style="144" bestFit="1" customWidth="1"/>
    <col min="12297" max="12297" width="4.375" style="144" customWidth="1"/>
    <col min="12298" max="12298" width="4.875" style="144" customWidth="1"/>
    <col min="12299" max="12299" width="20" style="144" customWidth="1"/>
    <col min="12300" max="12300" width="11.75" style="144" customWidth="1"/>
    <col min="12301" max="12544" width="9" style="144"/>
    <col min="12545" max="12545" width="4.75" style="144" customWidth="1"/>
    <col min="12546" max="12546" width="5.5" style="144" customWidth="1"/>
    <col min="12547" max="12547" width="19.5" style="144" customWidth="1"/>
    <col min="12548" max="12548" width="13" style="144" bestFit="1" customWidth="1"/>
    <col min="12549" max="12550" width="11" style="144" bestFit="1" customWidth="1"/>
    <col min="12551" max="12551" width="9.75" style="144" customWidth="1"/>
    <col min="12552" max="12552" width="13" style="144" bestFit="1" customWidth="1"/>
    <col min="12553" max="12553" width="4.375" style="144" customWidth="1"/>
    <col min="12554" max="12554" width="4.875" style="144" customWidth="1"/>
    <col min="12555" max="12555" width="20" style="144" customWidth="1"/>
    <col min="12556" max="12556" width="11.75" style="144" customWidth="1"/>
    <col min="12557" max="12800" width="9" style="144"/>
    <col min="12801" max="12801" width="4.75" style="144" customWidth="1"/>
    <col min="12802" max="12802" width="5.5" style="144" customWidth="1"/>
    <col min="12803" max="12803" width="19.5" style="144" customWidth="1"/>
    <col min="12804" max="12804" width="13" style="144" bestFit="1" customWidth="1"/>
    <col min="12805" max="12806" width="11" style="144" bestFit="1" customWidth="1"/>
    <col min="12807" max="12807" width="9.75" style="144" customWidth="1"/>
    <col min="12808" max="12808" width="13" style="144" bestFit="1" customWidth="1"/>
    <col min="12809" max="12809" width="4.375" style="144" customWidth="1"/>
    <col min="12810" max="12810" width="4.875" style="144" customWidth="1"/>
    <col min="12811" max="12811" width="20" style="144" customWidth="1"/>
    <col min="12812" max="12812" width="11.75" style="144" customWidth="1"/>
    <col min="12813" max="13056" width="9" style="144"/>
    <col min="13057" max="13057" width="4.75" style="144" customWidth="1"/>
    <col min="13058" max="13058" width="5.5" style="144" customWidth="1"/>
    <col min="13059" max="13059" width="19.5" style="144" customWidth="1"/>
    <col min="13060" max="13060" width="13" style="144" bestFit="1" customWidth="1"/>
    <col min="13061" max="13062" width="11" style="144" bestFit="1" customWidth="1"/>
    <col min="13063" max="13063" width="9.75" style="144" customWidth="1"/>
    <col min="13064" max="13064" width="13" style="144" bestFit="1" customWidth="1"/>
    <col min="13065" max="13065" width="4.375" style="144" customWidth="1"/>
    <col min="13066" max="13066" width="4.875" style="144" customWidth="1"/>
    <col min="13067" max="13067" width="20" style="144" customWidth="1"/>
    <col min="13068" max="13068" width="11.75" style="144" customWidth="1"/>
    <col min="13069" max="13312" width="9" style="144"/>
    <col min="13313" max="13313" width="4.75" style="144" customWidth="1"/>
    <col min="13314" max="13314" width="5.5" style="144" customWidth="1"/>
    <col min="13315" max="13315" width="19.5" style="144" customWidth="1"/>
    <col min="13316" max="13316" width="13" style="144" bestFit="1" customWidth="1"/>
    <col min="13317" max="13318" width="11" style="144" bestFit="1" customWidth="1"/>
    <col min="13319" max="13319" width="9.75" style="144" customWidth="1"/>
    <col min="13320" max="13320" width="13" style="144" bestFit="1" customWidth="1"/>
    <col min="13321" max="13321" width="4.375" style="144" customWidth="1"/>
    <col min="13322" max="13322" width="4.875" style="144" customWidth="1"/>
    <col min="13323" max="13323" width="20" style="144" customWidth="1"/>
    <col min="13324" max="13324" width="11.75" style="144" customWidth="1"/>
    <col min="13325" max="13568" width="9" style="144"/>
    <col min="13569" max="13569" width="4.75" style="144" customWidth="1"/>
    <col min="13570" max="13570" width="5.5" style="144" customWidth="1"/>
    <col min="13571" max="13571" width="19.5" style="144" customWidth="1"/>
    <col min="13572" max="13572" width="13" style="144" bestFit="1" customWidth="1"/>
    <col min="13573" max="13574" width="11" style="144" bestFit="1" customWidth="1"/>
    <col min="13575" max="13575" width="9.75" style="144" customWidth="1"/>
    <col min="13576" max="13576" width="13" style="144" bestFit="1" customWidth="1"/>
    <col min="13577" max="13577" width="4.375" style="144" customWidth="1"/>
    <col min="13578" max="13578" width="4.875" style="144" customWidth="1"/>
    <col min="13579" max="13579" width="20" style="144" customWidth="1"/>
    <col min="13580" max="13580" width="11.75" style="144" customWidth="1"/>
    <col min="13581" max="13824" width="9" style="144"/>
    <col min="13825" max="13825" width="4.75" style="144" customWidth="1"/>
    <col min="13826" max="13826" width="5.5" style="144" customWidth="1"/>
    <col min="13827" max="13827" width="19.5" style="144" customWidth="1"/>
    <col min="13828" max="13828" width="13" style="144" bestFit="1" customWidth="1"/>
    <col min="13829" max="13830" width="11" style="144" bestFit="1" customWidth="1"/>
    <col min="13831" max="13831" width="9.75" style="144" customWidth="1"/>
    <col min="13832" max="13832" width="13" style="144" bestFit="1" customWidth="1"/>
    <col min="13833" max="13833" width="4.375" style="144" customWidth="1"/>
    <col min="13834" max="13834" width="4.875" style="144" customWidth="1"/>
    <col min="13835" max="13835" width="20" style="144" customWidth="1"/>
    <col min="13836" max="13836" width="11.75" style="144" customWidth="1"/>
    <col min="13837" max="14080" width="9" style="144"/>
    <col min="14081" max="14081" width="4.75" style="144" customWidth="1"/>
    <col min="14082" max="14082" width="5.5" style="144" customWidth="1"/>
    <col min="14083" max="14083" width="19.5" style="144" customWidth="1"/>
    <col min="14084" max="14084" width="13" style="144" bestFit="1" customWidth="1"/>
    <col min="14085" max="14086" width="11" style="144" bestFit="1" customWidth="1"/>
    <col min="14087" max="14087" width="9.75" style="144" customWidth="1"/>
    <col min="14088" max="14088" width="13" style="144" bestFit="1" customWidth="1"/>
    <col min="14089" max="14089" width="4.375" style="144" customWidth="1"/>
    <col min="14090" max="14090" width="4.875" style="144" customWidth="1"/>
    <col min="14091" max="14091" width="20" style="144" customWidth="1"/>
    <col min="14092" max="14092" width="11.75" style="144" customWidth="1"/>
    <col min="14093" max="14336" width="9" style="144"/>
    <col min="14337" max="14337" width="4.75" style="144" customWidth="1"/>
    <col min="14338" max="14338" width="5.5" style="144" customWidth="1"/>
    <col min="14339" max="14339" width="19.5" style="144" customWidth="1"/>
    <col min="14340" max="14340" width="13" style="144" bestFit="1" customWidth="1"/>
    <col min="14341" max="14342" width="11" style="144" bestFit="1" customWidth="1"/>
    <col min="14343" max="14343" width="9.75" style="144" customWidth="1"/>
    <col min="14344" max="14344" width="13" style="144" bestFit="1" customWidth="1"/>
    <col min="14345" max="14345" width="4.375" style="144" customWidth="1"/>
    <col min="14346" max="14346" width="4.875" style="144" customWidth="1"/>
    <col min="14347" max="14347" width="20" style="144" customWidth="1"/>
    <col min="14348" max="14348" width="11.75" style="144" customWidth="1"/>
    <col min="14349" max="14592" width="9" style="144"/>
    <col min="14593" max="14593" width="4.75" style="144" customWidth="1"/>
    <col min="14594" max="14594" width="5.5" style="144" customWidth="1"/>
    <col min="14595" max="14595" width="19.5" style="144" customWidth="1"/>
    <col min="14596" max="14596" width="13" style="144" bestFit="1" customWidth="1"/>
    <col min="14597" max="14598" width="11" style="144" bestFit="1" customWidth="1"/>
    <col min="14599" max="14599" width="9.75" style="144" customWidth="1"/>
    <col min="14600" max="14600" width="13" style="144" bestFit="1" customWidth="1"/>
    <col min="14601" max="14601" width="4.375" style="144" customWidth="1"/>
    <col min="14602" max="14602" width="4.875" style="144" customWidth="1"/>
    <col min="14603" max="14603" width="20" style="144" customWidth="1"/>
    <col min="14604" max="14604" width="11.75" style="144" customWidth="1"/>
    <col min="14605" max="14848" width="9" style="144"/>
    <col min="14849" max="14849" width="4.75" style="144" customWidth="1"/>
    <col min="14850" max="14850" width="5.5" style="144" customWidth="1"/>
    <col min="14851" max="14851" width="19.5" style="144" customWidth="1"/>
    <col min="14852" max="14852" width="13" style="144" bestFit="1" customWidth="1"/>
    <col min="14853" max="14854" width="11" style="144" bestFit="1" customWidth="1"/>
    <col min="14855" max="14855" width="9.75" style="144" customWidth="1"/>
    <col min="14856" max="14856" width="13" style="144" bestFit="1" customWidth="1"/>
    <col min="14857" max="14857" width="4.375" style="144" customWidth="1"/>
    <col min="14858" max="14858" width="4.875" style="144" customWidth="1"/>
    <col min="14859" max="14859" width="20" style="144" customWidth="1"/>
    <col min="14860" max="14860" width="11.75" style="144" customWidth="1"/>
    <col min="14861" max="15104" width="9" style="144"/>
    <col min="15105" max="15105" width="4.75" style="144" customWidth="1"/>
    <col min="15106" max="15106" width="5.5" style="144" customWidth="1"/>
    <col min="15107" max="15107" width="19.5" style="144" customWidth="1"/>
    <col min="15108" max="15108" width="13" style="144" bestFit="1" customWidth="1"/>
    <col min="15109" max="15110" width="11" style="144" bestFit="1" customWidth="1"/>
    <col min="15111" max="15111" width="9.75" style="144" customWidth="1"/>
    <col min="15112" max="15112" width="13" style="144" bestFit="1" customWidth="1"/>
    <col min="15113" max="15113" width="4.375" style="144" customWidth="1"/>
    <col min="15114" max="15114" width="4.875" style="144" customWidth="1"/>
    <col min="15115" max="15115" width="20" style="144" customWidth="1"/>
    <col min="15116" max="15116" width="11.75" style="144" customWidth="1"/>
    <col min="15117" max="15360" width="9" style="144"/>
    <col min="15361" max="15361" width="4.75" style="144" customWidth="1"/>
    <col min="15362" max="15362" width="5.5" style="144" customWidth="1"/>
    <col min="15363" max="15363" width="19.5" style="144" customWidth="1"/>
    <col min="15364" max="15364" width="13" style="144" bestFit="1" customWidth="1"/>
    <col min="15365" max="15366" width="11" style="144" bestFit="1" customWidth="1"/>
    <col min="15367" max="15367" width="9.75" style="144" customWidth="1"/>
    <col min="15368" max="15368" width="13" style="144" bestFit="1" customWidth="1"/>
    <col min="15369" max="15369" width="4.375" style="144" customWidth="1"/>
    <col min="15370" max="15370" width="4.875" style="144" customWidth="1"/>
    <col min="15371" max="15371" width="20" style="144" customWidth="1"/>
    <col min="15372" max="15372" width="11.75" style="144" customWidth="1"/>
    <col min="15373" max="15616" width="9" style="144"/>
    <col min="15617" max="15617" width="4.75" style="144" customWidth="1"/>
    <col min="15618" max="15618" width="5.5" style="144" customWidth="1"/>
    <col min="15619" max="15619" width="19.5" style="144" customWidth="1"/>
    <col min="15620" max="15620" width="13" style="144" bestFit="1" customWidth="1"/>
    <col min="15621" max="15622" width="11" style="144" bestFit="1" customWidth="1"/>
    <col min="15623" max="15623" width="9.75" style="144" customWidth="1"/>
    <col min="15624" max="15624" width="13" style="144" bestFit="1" customWidth="1"/>
    <col min="15625" max="15625" width="4.375" style="144" customWidth="1"/>
    <col min="15626" max="15626" width="4.875" style="144" customWidth="1"/>
    <col min="15627" max="15627" width="20" style="144" customWidth="1"/>
    <col min="15628" max="15628" width="11.75" style="144" customWidth="1"/>
    <col min="15629" max="15872" width="9" style="144"/>
    <col min="15873" max="15873" width="4.75" style="144" customWidth="1"/>
    <col min="15874" max="15874" width="5.5" style="144" customWidth="1"/>
    <col min="15875" max="15875" width="19.5" style="144" customWidth="1"/>
    <col min="15876" max="15876" width="13" style="144" bestFit="1" customWidth="1"/>
    <col min="15877" max="15878" width="11" style="144" bestFit="1" customWidth="1"/>
    <col min="15879" max="15879" width="9.75" style="144" customWidth="1"/>
    <col min="15880" max="15880" width="13" style="144" bestFit="1" customWidth="1"/>
    <col min="15881" max="15881" width="4.375" style="144" customWidth="1"/>
    <col min="15882" max="15882" width="4.875" style="144" customWidth="1"/>
    <col min="15883" max="15883" width="20" style="144" customWidth="1"/>
    <col min="15884" max="15884" width="11.75" style="144" customWidth="1"/>
    <col min="15885" max="16128" width="9" style="144"/>
    <col min="16129" max="16129" width="4.75" style="144" customWidth="1"/>
    <col min="16130" max="16130" width="5.5" style="144" customWidth="1"/>
    <col min="16131" max="16131" width="19.5" style="144" customWidth="1"/>
    <col min="16132" max="16132" width="13" style="144" bestFit="1" customWidth="1"/>
    <col min="16133" max="16134" width="11" style="144" bestFit="1" customWidth="1"/>
    <col min="16135" max="16135" width="9.75" style="144" customWidth="1"/>
    <col min="16136" max="16136" width="13" style="144" bestFit="1" customWidth="1"/>
    <col min="16137" max="16137" width="4.375" style="144" customWidth="1"/>
    <col min="16138" max="16138" width="4.875" style="144" customWidth="1"/>
    <col min="16139" max="16139" width="20" style="144" customWidth="1"/>
    <col min="16140" max="16140" width="11.75" style="144" customWidth="1"/>
    <col min="16141" max="16384" width="9" style="144"/>
  </cols>
  <sheetData>
    <row r="2" spans="2:8" x14ac:dyDescent="0.35">
      <c r="B2" s="144" t="s">
        <v>224</v>
      </c>
    </row>
    <row r="4" spans="2:8" x14ac:dyDescent="0.35">
      <c r="B4" s="145"/>
      <c r="C4" s="146"/>
      <c r="D4" s="147" t="s">
        <v>225</v>
      </c>
      <c r="E4" s="148" t="s">
        <v>226</v>
      </c>
      <c r="F4" s="148" t="s">
        <v>227</v>
      </c>
      <c r="G4" s="148" t="s">
        <v>228</v>
      </c>
      <c r="H4" s="149" t="s">
        <v>229</v>
      </c>
    </row>
    <row r="5" spans="2:8" x14ac:dyDescent="0.35">
      <c r="B5" s="150"/>
      <c r="C5" s="151"/>
      <c r="D5" s="152"/>
      <c r="E5" s="153"/>
      <c r="F5" s="153"/>
      <c r="G5" s="153"/>
      <c r="H5" s="154"/>
    </row>
    <row r="6" spans="2:8" x14ac:dyDescent="0.35">
      <c r="B6" s="155"/>
      <c r="C6" s="156"/>
      <c r="D6" s="152" t="s">
        <v>230</v>
      </c>
      <c r="E6" s="153" t="s">
        <v>231</v>
      </c>
      <c r="F6" s="153" t="s">
        <v>232</v>
      </c>
      <c r="G6" s="153" t="s">
        <v>233</v>
      </c>
      <c r="H6" s="154" t="s">
        <v>234</v>
      </c>
    </row>
    <row r="7" spans="2:8" x14ac:dyDescent="0.35">
      <c r="B7" s="157" t="s">
        <v>27</v>
      </c>
      <c r="C7" s="158" t="s">
        <v>138</v>
      </c>
      <c r="D7" s="261">
        <f>マージン計算!I6</f>
        <v>0</v>
      </c>
      <c r="E7" s="258">
        <f>IF(経済波及効果分析!$D$4=経済波及効果分析!$G$4,係数表!D6,1)</f>
        <v>0.13662081918827795</v>
      </c>
      <c r="F7" s="269">
        <f>D7*E7</f>
        <v>0</v>
      </c>
      <c r="G7" s="270"/>
      <c r="H7" s="271">
        <f t="array" ref="H7:H44">MMULT(投入係数表!D6:AO43,直接効果!F7:F44)</f>
        <v>0</v>
      </c>
    </row>
    <row r="8" spans="2:8" x14ac:dyDescent="0.35">
      <c r="B8" s="157" t="s">
        <v>28</v>
      </c>
      <c r="C8" s="158" t="s">
        <v>29</v>
      </c>
      <c r="D8" s="261">
        <f>マージン計算!I7</f>
        <v>0</v>
      </c>
      <c r="E8" s="258">
        <f>IF(経済波及効果分析!$D$4=経済波及効果分析!$G$4,係数表!D7,1)</f>
        <v>2.1052631578947323E-2</v>
      </c>
      <c r="F8" s="269">
        <f t="shared" ref="F8:F44" si="0">D8*E8</f>
        <v>0</v>
      </c>
      <c r="G8" s="270"/>
      <c r="H8" s="271">
        <v>0</v>
      </c>
    </row>
    <row r="9" spans="2:8" x14ac:dyDescent="0.35">
      <c r="B9" s="157" t="s">
        <v>30</v>
      </c>
      <c r="C9" s="158" t="s">
        <v>139</v>
      </c>
      <c r="D9" s="261">
        <f>マージン計算!I8</f>
        <v>0</v>
      </c>
      <c r="E9" s="258">
        <f>IF(経済波及効果分析!$D$4=経済波及効果分析!$G$4,係数表!D8,1)</f>
        <v>0.1991524927167343</v>
      </c>
      <c r="F9" s="269">
        <f t="shared" si="0"/>
        <v>0</v>
      </c>
      <c r="G9" s="270"/>
      <c r="H9" s="271">
        <v>0</v>
      </c>
    </row>
    <row r="10" spans="2:8" x14ac:dyDescent="0.35">
      <c r="B10" s="157" t="s">
        <v>31</v>
      </c>
      <c r="C10" s="158" t="s">
        <v>140</v>
      </c>
      <c r="D10" s="261">
        <f>マージン計算!I9</f>
        <v>0</v>
      </c>
      <c r="E10" s="258">
        <f>IF(経済波及効果分析!$D$4=経済波及効果分析!$G$4,係数表!D9,1)</f>
        <v>5.941166853218971E-2</v>
      </c>
      <c r="F10" s="269">
        <f t="shared" si="0"/>
        <v>0</v>
      </c>
      <c r="G10" s="270"/>
      <c r="H10" s="271">
        <v>0</v>
      </c>
    </row>
    <row r="11" spans="2:8" x14ac:dyDescent="0.35">
      <c r="B11" s="161" t="s">
        <v>33</v>
      </c>
      <c r="C11" s="162" t="s">
        <v>34</v>
      </c>
      <c r="D11" s="262">
        <f>マージン計算!I10</f>
        <v>0</v>
      </c>
      <c r="E11" s="259">
        <f>IF(経済波及効果分析!$D$4=経済波及効果分析!$G$4,係数表!D10,1)</f>
        <v>6.2304468790044254E-2</v>
      </c>
      <c r="F11" s="191">
        <f t="shared" si="0"/>
        <v>0</v>
      </c>
      <c r="G11" s="272"/>
      <c r="H11" s="273">
        <v>0</v>
      </c>
    </row>
    <row r="12" spans="2:8" x14ac:dyDescent="0.35">
      <c r="B12" s="157" t="s">
        <v>35</v>
      </c>
      <c r="C12" s="158" t="s">
        <v>141</v>
      </c>
      <c r="D12" s="261">
        <f>マージン計算!I11</f>
        <v>0</v>
      </c>
      <c r="E12" s="258">
        <f>IF(経済波及効果分析!$D$4=経済波及効果分析!$G$4,係数表!D11,1)</f>
        <v>7.6425770132589665E-2</v>
      </c>
      <c r="F12" s="269">
        <f t="shared" si="0"/>
        <v>0</v>
      </c>
      <c r="G12" s="270"/>
      <c r="H12" s="271">
        <v>0</v>
      </c>
    </row>
    <row r="13" spans="2:8" x14ac:dyDescent="0.35">
      <c r="B13" s="157" t="s">
        <v>37</v>
      </c>
      <c r="C13" s="158" t="s">
        <v>142</v>
      </c>
      <c r="D13" s="261">
        <f>マージン計算!I12</f>
        <v>0</v>
      </c>
      <c r="E13" s="258">
        <f>IF(経済波及効果分析!$D$4=経済波及効果分析!$G$4,係数表!D12,1)</f>
        <v>3.8664765579132787E-2</v>
      </c>
      <c r="F13" s="269">
        <f t="shared" si="0"/>
        <v>0</v>
      </c>
      <c r="G13" s="270"/>
      <c r="H13" s="271">
        <v>0</v>
      </c>
    </row>
    <row r="14" spans="2:8" x14ac:dyDescent="0.35">
      <c r="B14" s="157" t="s">
        <v>39</v>
      </c>
      <c r="C14" s="158" t="s">
        <v>143</v>
      </c>
      <c r="D14" s="261">
        <f>マージン計算!I13</f>
        <v>0</v>
      </c>
      <c r="E14" s="258">
        <f>IF(経済波及効果分析!$D$4=経済波及効果分析!$G$4,係数表!D13,1)</f>
        <v>8.2114124286644219E-2</v>
      </c>
      <c r="F14" s="269">
        <f t="shared" si="0"/>
        <v>0</v>
      </c>
      <c r="G14" s="270"/>
      <c r="H14" s="271">
        <v>0</v>
      </c>
    </row>
    <row r="15" spans="2:8" x14ac:dyDescent="0.35">
      <c r="B15" s="157" t="s">
        <v>41</v>
      </c>
      <c r="C15" s="158" t="s">
        <v>144</v>
      </c>
      <c r="D15" s="261">
        <f>マージン計算!I14</f>
        <v>0</v>
      </c>
      <c r="E15" s="258">
        <f>IF(経済波及効果分析!$D$4=経済波及効果分析!$G$4,係数表!D14,1)</f>
        <v>0.13684037683955586</v>
      </c>
      <c r="F15" s="269">
        <f t="shared" si="0"/>
        <v>0</v>
      </c>
      <c r="G15" s="270"/>
      <c r="H15" s="271">
        <v>0</v>
      </c>
    </row>
    <row r="16" spans="2:8" x14ac:dyDescent="0.35">
      <c r="B16" s="165" t="s">
        <v>43</v>
      </c>
      <c r="C16" s="162" t="s">
        <v>145</v>
      </c>
      <c r="D16" s="262">
        <f>マージン計算!I15</f>
        <v>0</v>
      </c>
      <c r="E16" s="259">
        <f>IF(経済波及効果分析!$D$4=経済波及効果分析!$G$4,係数表!D15,1)</f>
        <v>2.4099848617436415E-2</v>
      </c>
      <c r="F16" s="191">
        <f t="shared" si="0"/>
        <v>0</v>
      </c>
      <c r="G16" s="272"/>
      <c r="H16" s="273">
        <v>0</v>
      </c>
    </row>
    <row r="17" spans="2:8" x14ac:dyDescent="0.35">
      <c r="B17" s="166" t="s">
        <v>45</v>
      </c>
      <c r="C17" s="158" t="s">
        <v>146</v>
      </c>
      <c r="D17" s="261">
        <f>マージン計算!I16</f>
        <v>0</v>
      </c>
      <c r="E17" s="258">
        <f>IF(経済波及効果分析!$D$4=経済波及効果分析!$G$4,係数表!D16,1)</f>
        <v>9.3632808850809379E-2</v>
      </c>
      <c r="F17" s="269">
        <f t="shared" si="0"/>
        <v>0</v>
      </c>
      <c r="G17" s="270"/>
      <c r="H17" s="271">
        <v>0</v>
      </c>
    </row>
    <row r="18" spans="2:8" x14ac:dyDescent="0.35">
      <c r="B18" s="166" t="s">
        <v>47</v>
      </c>
      <c r="C18" s="158" t="s">
        <v>147</v>
      </c>
      <c r="D18" s="261">
        <f>マージン計算!I17</f>
        <v>0</v>
      </c>
      <c r="E18" s="258">
        <f>IF(経済波及効果分析!$D$4=経済波及効果分析!$G$4,係数表!D17,1)</f>
        <v>0.12086712905155139</v>
      </c>
      <c r="F18" s="269">
        <f t="shared" si="0"/>
        <v>0</v>
      </c>
      <c r="G18" s="270"/>
      <c r="H18" s="271">
        <v>0</v>
      </c>
    </row>
    <row r="19" spans="2:8" x14ac:dyDescent="0.35">
      <c r="B19" s="166" t="s">
        <v>48</v>
      </c>
      <c r="C19" s="158" t="s">
        <v>49</v>
      </c>
      <c r="D19" s="261">
        <f>マージン計算!I18</f>
        <v>0</v>
      </c>
      <c r="E19" s="258">
        <f>IF(経済波及効果分析!$D$4=経済波及効果分析!$G$4,係数表!D18,1)</f>
        <v>0.17163846342496603</v>
      </c>
      <c r="F19" s="269">
        <f t="shared" si="0"/>
        <v>0</v>
      </c>
      <c r="G19" s="270"/>
      <c r="H19" s="271">
        <v>0</v>
      </c>
    </row>
    <row r="20" spans="2:8" x14ac:dyDescent="0.35">
      <c r="B20" s="166" t="s">
        <v>50</v>
      </c>
      <c r="C20" s="158" t="s">
        <v>51</v>
      </c>
      <c r="D20" s="261">
        <f>マージン計算!I19</f>
        <v>0</v>
      </c>
      <c r="E20" s="258">
        <f>IF(経済波及効果分析!$D$4=経済波及効果分析!$G$4,係数表!D19,1)</f>
        <v>0.3342613484727176</v>
      </c>
      <c r="F20" s="269">
        <f t="shared" si="0"/>
        <v>0</v>
      </c>
      <c r="G20" s="270"/>
      <c r="H20" s="271">
        <v>0</v>
      </c>
    </row>
    <row r="21" spans="2:8" x14ac:dyDescent="0.35">
      <c r="B21" s="165" t="s">
        <v>52</v>
      </c>
      <c r="C21" s="162" t="s">
        <v>53</v>
      </c>
      <c r="D21" s="262">
        <f>マージン計算!I20</f>
        <v>0</v>
      </c>
      <c r="E21" s="259">
        <f>IF(経済波及効果分析!$D$4=経済波及効果分析!$G$4,係数表!D20,1)</f>
        <v>8.5185539795653131E-2</v>
      </c>
      <c r="F21" s="191">
        <f t="shared" si="0"/>
        <v>0</v>
      </c>
      <c r="G21" s="272"/>
      <c r="H21" s="273">
        <v>0</v>
      </c>
    </row>
    <row r="22" spans="2:8" x14ac:dyDescent="0.35">
      <c r="B22" s="166" t="s">
        <v>54</v>
      </c>
      <c r="C22" s="158" t="s">
        <v>55</v>
      </c>
      <c r="D22" s="261">
        <f>マージン計算!I21</f>
        <v>0</v>
      </c>
      <c r="E22" s="258">
        <f>IF(経済波及効果分析!$D$4=経済波及効果分析!$G$4,係数表!D21,1)</f>
        <v>8.1917333707814954E-4</v>
      </c>
      <c r="F22" s="269">
        <f t="shared" si="0"/>
        <v>0</v>
      </c>
      <c r="G22" s="270"/>
      <c r="H22" s="271">
        <v>0</v>
      </c>
    </row>
    <row r="23" spans="2:8" x14ac:dyDescent="0.35">
      <c r="B23" s="166" t="s">
        <v>56</v>
      </c>
      <c r="C23" s="158" t="s">
        <v>148</v>
      </c>
      <c r="D23" s="261">
        <f>マージン計算!I22</f>
        <v>0</v>
      </c>
      <c r="E23" s="258">
        <f>IF(経済波及効果分析!$D$4=経済波及効果分析!$G$4,係数表!D22,1)</f>
        <v>0.10031049523679147</v>
      </c>
      <c r="F23" s="269">
        <f t="shared" si="0"/>
        <v>0</v>
      </c>
      <c r="G23" s="270"/>
      <c r="H23" s="271">
        <v>0</v>
      </c>
    </row>
    <row r="24" spans="2:8" x14ac:dyDescent="0.35">
      <c r="B24" s="166" t="s">
        <v>57</v>
      </c>
      <c r="C24" s="158" t="s">
        <v>149</v>
      </c>
      <c r="D24" s="261">
        <f>マージン計算!I23</f>
        <v>0</v>
      </c>
      <c r="E24" s="258">
        <f>IF(経済波及効果分析!$D$4=経済波及効果分析!$G$4,係数表!D23,1)</f>
        <v>3.7566542631793931E-3</v>
      </c>
      <c r="F24" s="269">
        <f t="shared" si="0"/>
        <v>0</v>
      </c>
      <c r="G24" s="274"/>
      <c r="H24" s="271">
        <v>0</v>
      </c>
    </row>
    <row r="25" spans="2:8" x14ac:dyDescent="0.35">
      <c r="B25" s="166" t="s">
        <v>58</v>
      </c>
      <c r="C25" s="158" t="s">
        <v>150</v>
      </c>
      <c r="D25" s="261">
        <f>マージン計算!I24</f>
        <v>0</v>
      </c>
      <c r="E25" s="258">
        <f>IF(経済波及効果分析!$D$4=経済波及効果分析!$G$4,係数表!D24,1)</f>
        <v>9.3165400489308658E-2</v>
      </c>
      <c r="F25" s="269">
        <f t="shared" si="0"/>
        <v>0</v>
      </c>
      <c r="G25" s="270"/>
      <c r="H25" s="271">
        <v>0</v>
      </c>
    </row>
    <row r="26" spans="2:8" x14ac:dyDescent="0.35">
      <c r="B26" s="165" t="s">
        <v>137</v>
      </c>
      <c r="C26" s="162" t="s">
        <v>151</v>
      </c>
      <c r="D26" s="262">
        <f>マージン計算!I25</f>
        <v>0</v>
      </c>
      <c r="E26" s="259">
        <f>IF(経済波及効果分析!$D$4=経済波及効果分析!$G$4,係数表!D25,1)</f>
        <v>0.11193474020216354</v>
      </c>
      <c r="F26" s="191">
        <f t="shared" si="0"/>
        <v>0</v>
      </c>
      <c r="G26" s="272"/>
      <c r="H26" s="273">
        <v>0</v>
      </c>
    </row>
    <row r="27" spans="2:8" x14ac:dyDescent="0.35">
      <c r="B27" s="166" t="s">
        <v>59</v>
      </c>
      <c r="C27" s="158" t="s">
        <v>60</v>
      </c>
      <c r="D27" s="261">
        <f>マージン計算!I26</f>
        <v>0</v>
      </c>
      <c r="E27" s="258">
        <f>IF(経済波及効果分析!$D$4=経済波及効果分析!$G$4,係数表!D26,1)</f>
        <v>0.27339182575724175</v>
      </c>
      <c r="F27" s="269">
        <f t="shared" si="0"/>
        <v>0</v>
      </c>
      <c r="G27" s="270"/>
      <c r="H27" s="271">
        <v>0</v>
      </c>
    </row>
    <row r="28" spans="2:8" x14ac:dyDescent="0.35">
      <c r="B28" s="166" t="s">
        <v>61</v>
      </c>
      <c r="C28" s="158" t="s">
        <v>32</v>
      </c>
      <c r="D28" s="261">
        <f>マージン計算!I27</f>
        <v>0</v>
      </c>
      <c r="E28" s="258">
        <f>IF(経済波及効果分析!$D$4=経済波及効果分析!$G$4,係数表!D27,1)</f>
        <v>1</v>
      </c>
      <c r="F28" s="269">
        <f t="shared" si="0"/>
        <v>0</v>
      </c>
      <c r="G28" s="270"/>
      <c r="H28" s="271">
        <v>0</v>
      </c>
    </row>
    <row r="29" spans="2:8" x14ac:dyDescent="0.35">
      <c r="B29" s="166" t="s">
        <v>62</v>
      </c>
      <c r="C29" s="158" t="s">
        <v>63</v>
      </c>
      <c r="D29" s="261">
        <f>マージン計算!I28</f>
        <v>0</v>
      </c>
      <c r="E29" s="258">
        <f>IF(経済波及効果分析!$D$4=経済波及効果分析!$G$4,係数表!D28,1)</f>
        <v>0.4482328320814174</v>
      </c>
      <c r="F29" s="269">
        <f t="shared" si="0"/>
        <v>0</v>
      </c>
      <c r="G29" s="270"/>
      <c r="H29" s="271">
        <v>0</v>
      </c>
    </row>
    <row r="30" spans="2:8" x14ac:dyDescent="0.35">
      <c r="B30" s="166" t="s">
        <v>64</v>
      </c>
      <c r="C30" s="158" t="s">
        <v>65</v>
      </c>
      <c r="D30" s="261">
        <f>マージン計算!I29</f>
        <v>0</v>
      </c>
      <c r="E30" s="258">
        <f>IF(経済波及効果分析!$D$4=経済波及効果分析!$G$4,係数表!D29,1)</f>
        <v>0.76767676767676774</v>
      </c>
      <c r="F30" s="275">
        <f t="shared" si="0"/>
        <v>0</v>
      </c>
      <c r="G30" s="270"/>
      <c r="H30" s="276">
        <v>0</v>
      </c>
    </row>
    <row r="31" spans="2:8" x14ac:dyDescent="0.35">
      <c r="B31" s="165" t="s">
        <v>66</v>
      </c>
      <c r="C31" s="162" t="s">
        <v>67</v>
      </c>
      <c r="D31" s="262">
        <f>マージン計算!I30</f>
        <v>0</v>
      </c>
      <c r="E31" s="259">
        <f>IF(経済波及効果分析!$D$4=経済波及効果分析!$G$4,係数表!D30,1)</f>
        <v>0.6510125301901204</v>
      </c>
      <c r="F31" s="277">
        <f t="shared" si="0"/>
        <v>0</v>
      </c>
      <c r="G31" s="272"/>
      <c r="H31" s="278">
        <v>0</v>
      </c>
    </row>
    <row r="32" spans="2:8" x14ac:dyDescent="0.35">
      <c r="B32" s="167" t="s">
        <v>68</v>
      </c>
      <c r="C32" s="168" t="s">
        <v>36</v>
      </c>
      <c r="D32" s="261">
        <f>マージン計算!I31</f>
        <v>0</v>
      </c>
      <c r="E32" s="258">
        <f>IF(経済波及効果分析!$D$4=経済波及効果分析!$G$4,係数表!D31,1)</f>
        <v>0.96276406306794748</v>
      </c>
      <c r="F32" s="269">
        <f t="shared" si="0"/>
        <v>0</v>
      </c>
      <c r="G32" s="270"/>
      <c r="H32" s="276">
        <v>0</v>
      </c>
    </row>
    <row r="33" spans="2:8" x14ac:dyDescent="0.35">
      <c r="B33" s="166" t="s">
        <v>69</v>
      </c>
      <c r="C33" s="158" t="s">
        <v>38</v>
      </c>
      <c r="D33" s="261">
        <f>マージン計算!I32</f>
        <v>0</v>
      </c>
      <c r="E33" s="258">
        <f>IF(経済波及効果分析!$D$4=経済波及効果分析!$G$4,係数表!D32,1)</f>
        <v>0.94991002804445002</v>
      </c>
      <c r="F33" s="269">
        <f t="shared" si="0"/>
        <v>0</v>
      </c>
      <c r="G33" s="270"/>
      <c r="H33" s="276">
        <v>0</v>
      </c>
    </row>
    <row r="34" spans="2:8" x14ac:dyDescent="0.35">
      <c r="B34" s="166" t="s">
        <v>70</v>
      </c>
      <c r="C34" s="158" t="s">
        <v>40</v>
      </c>
      <c r="D34" s="261">
        <f>マージン計算!I33</f>
        <v>0</v>
      </c>
      <c r="E34" s="258">
        <f>IF(経済波及効果分析!$D$4=経済波及効果分析!$G$4,係数表!D33,1)</f>
        <v>0.99213209733487828</v>
      </c>
      <c r="F34" s="275">
        <f t="shared" si="0"/>
        <v>0</v>
      </c>
      <c r="G34" s="270"/>
      <c r="H34" s="276">
        <v>0</v>
      </c>
    </row>
    <row r="35" spans="2:8" x14ac:dyDescent="0.35">
      <c r="B35" s="166" t="s">
        <v>71</v>
      </c>
      <c r="C35" s="158" t="s">
        <v>42</v>
      </c>
      <c r="D35" s="261">
        <f>マージン計算!I34</f>
        <v>0</v>
      </c>
      <c r="E35" s="258">
        <f>IF(経済波及効果分析!$D$4=経済波及効果分析!$G$4,係数表!D34,1)</f>
        <v>0.62917076536986905</v>
      </c>
      <c r="F35" s="275">
        <f t="shared" si="0"/>
        <v>0</v>
      </c>
      <c r="G35" s="270"/>
      <c r="H35" s="276">
        <v>0</v>
      </c>
    </row>
    <row r="36" spans="2:8" x14ac:dyDescent="0.35">
      <c r="B36" s="165" t="s">
        <v>72</v>
      </c>
      <c r="C36" s="162" t="s">
        <v>44</v>
      </c>
      <c r="D36" s="262">
        <f>マージン計算!I35</f>
        <v>0</v>
      </c>
      <c r="E36" s="259">
        <f>IF(経済波及効果分析!$D$4=経済波及効果分析!$G$4,係数表!D35,1)</f>
        <v>0.59082025868098986</v>
      </c>
      <c r="F36" s="191">
        <f t="shared" si="0"/>
        <v>0</v>
      </c>
      <c r="G36" s="272"/>
      <c r="H36" s="278">
        <v>0</v>
      </c>
    </row>
    <row r="37" spans="2:8" x14ac:dyDescent="0.35">
      <c r="B37" s="167" t="s">
        <v>73</v>
      </c>
      <c r="C37" s="168" t="s">
        <v>46</v>
      </c>
      <c r="D37" s="261">
        <f>マージン計算!I36</f>
        <v>0</v>
      </c>
      <c r="E37" s="258">
        <f>IF(経済波及効果分析!$D$4=経済波及効果分析!$G$4,係数表!D36,1)</f>
        <v>1</v>
      </c>
      <c r="F37" s="269">
        <f t="shared" si="0"/>
        <v>0</v>
      </c>
      <c r="G37" s="270"/>
      <c r="H37" s="276">
        <v>0</v>
      </c>
    </row>
    <row r="38" spans="2:8" x14ac:dyDescent="0.35">
      <c r="B38" s="166" t="s">
        <v>74</v>
      </c>
      <c r="C38" s="158" t="s">
        <v>152</v>
      </c>
      <c r="D38" s="261">
        <f>マージン計算!I37</f>
        <v>0</v>
      </c>
      <c r="E38" s="258">
        <f>IF(経済波及効果分析!$D$4=経済波及効果分析!$G$4,係数表!D37,1)</f>
        <v>0.80168293970771176</v>
      </c>
      <c r="F38" s="275">
        <f t="shared" si="0"/>
        <v>0</v>
      </c>
      <c r="G38" s="270"/>
      <c r="H38" s="276">
        <v>0</v>
      </c>
    </row>
    <row r="39" spans="2:8" x14ac:dyDescent="0.35">
      <c r="B39" s="166" t="s">
        <v>75</v>
      </c>
      <c r="C39" s="158" t="s">
        <v>76</v>
      </c>
      <c r="D39" s="261">
        <f>マージン計算!I38</f>
        <v>0</v>
      </c>
      <c r="E39" s="258">
        <f>IF(経済波及効果分析!$D$4=経済波及効果分析!$G$4,係数表!D38,1)</f>
        <v>0.8798187057054907</v>
      </c>
      <c r="F39" s="275">
        <f t="shared" si="0"/>
        <v>0</v>
      </c>
      <c r="G39" s="270"/>
      <c r="H39" s="279">
        <v>0</v>
      </c>
    </row>
    <row r="40" spans="2:8" x14ac:dyDescent="0.35">
      <c r="B40" s="166" t="s">
        <v>77</v>
      </c>
      <c r="C40" s="158" t="s">
        <v>153</v>
      </c>
      <c r="D40" s="261">
        <f>マージン計算!I39</f>
        <v>0</v>
      </c>
      <c r="E40" s="258">
        <f>IF(経済波及効果分析!$D$4=経済波及効果分析!$G$4,係数表!D39,1)</f>
        <v>0.51603832760149682</v>
      </c>
      <c r="F40" s="269">
        <f t="shared" si="0"/>
        <v>0</v>
      </c>
      <c r="G40" s="270"/>
      <c r="H40" s="279">
        <v>0</v>
      </c>
    </row>
    <row r="41" spans="2:8" x14ac:dyDescent="0.35">
      <c r="B41" s="166" t="s">
        <v>78</v>
      </c>
      <c r="C41" s="158" t="s">
        <v>79</v>
      </c>
      <c r="D41" s="262">
        <f>マージン計算!I40</f>
        <v>0</v>
      </c>
      <c r="E41" s="259">
        <f>IF(経済波及効果分析!$D$4=経済波及効果分析!$G$4,係数表!D40,1)</f>
        <v>0.86331976763865781</v>
      </c>
      <c r="F41" s="191">
        <f t="shared" si="0"/>
        <v>0</v>
      </c>
      <c r="G41" s="272"/>
      <c r="H41" s="280">
        <v>0</v>
      </c>
    </row>
    <row r="42" spans="2:8" x14ac:dyDescent="0.35">
      <c r="B42" s="167" t="s">
        <v>80</v>
      </c>
      <c r="C42" s="168" t="s">
        <v>81</v>
      </c>
      <c r="D42" s="261">
        <f>マージン計算!I41</f>
        <v>0</v>
      </c>
      <c r="E42" s="258">
        <f>IF(経済波及効果分析!$D$4=経済波及効果分析!$G$4,係数表!D41,1)</f>
        <v>0.86108234464606559</v>
      </c>
      <c r="F42" s="269">
        <f t="shared" si="0"/>
        <v>0</v>
      </c>
      <c r="G42" s="270"/>
      <c r="H42" s="279">
        <v>0</v>
      </c>
    </row>
    <row r="43" spans="2:8" x14ac:dyDescent="0.35">
      <c r="B43" s="166" t="s">
        <v>82</v>
      </c>
      <c r="C43" s="158" t="s">
        <v>154</v>
      </c>
      <c r="D43" s="261">
        <f>マージン計算!I42</f>
        <v>0</v>
      </c>
      <c r="E43" s="258">
        <f>IF(経済波及効果分析!$D$4=経済波及効果分析!$G$4,係数表!D42,1)</f>
        <v>1</v>
      </c>
      <c r="F43" s="269">
        <f t="shared" si="0"/>
        <v>0</v>
      </c>
      <c r="G43" s="270"/>
      <c r="H43" s="279">
        <v>0</v>
      </c>
    </row>
    <row r="44" spans="2:8" x14ac:dyDescent="0.35">
      <c r="B44" s="165" t="s">
        <v>83</v>
      </c>
      <c r="C44" s="162" t="s">
        <v>155</v>
      </c>
      <c r="D44" s="261">
        <f>マージン計算!I43</f>
        <v>0</v>
      </c>
      <c r="E44" s="258">
        <f>IF(経済波及効果分析!$D$4=経済波及効果分析!$G$4,係数表!D43,1)</f>
        <v>0.92723099770487383</v>
      </c>
      <c r="F44" s="269">
        <f t="shared" si="0"/>
        <v>0</v>
      </c>
      <c r="G44" s="272"/>
      <c r="H44" s="279">
        <v>0</v>
      </c>
    </row>
    <row r="45" spans="2:8" x14ac:dyDescent="0.35">
      <c r="B45" s="157" t="s">
        <v>94</v>
      </c>
      <c r="C45" s="169" t="s">
        <v>163</v>
      </c>
      <c r="D45" s="263"/>
      <c r="E45" s="170"/>
      <c r="F45" s="281"/>
      <c r="G45" s="270"/>
      <c r="H45" s="186">
        <f t="array" ref="H45:H50">MMULT(投入係数表!D45:AO50,直接効果!F7:F44)</f>
        <v>0</v>
      </c>
    </row>
    <row r="46" spans="2:8" x14ac:dyDescent="0.35">
      <c r="B46" s="157" t="s">
        <v>115</v>
      </c>
      <c r="C46" s="169" t="s">
        <v>116</v>
      </c>
      <c r="D46" s="264"/>
      <c r="E46" s="160"/>
      <c r="F46" s="270"/>
      <c r="G46" s="270"/>
      <c r="H46" s="189">
        <v>0</v>
      </c>
    </row>
    <row r="47" spans="2:8" x14ac:dyDescent="0.35">
      <c r="B47" s="157" t="s">
        <v>117</v>
      </c>
      <c r="C47" s="169" t="s">
        <v>164</v>
      </c>
      <c r="D47" s="264"/>
      <c r="E47" s="160"/>
      <c r="F47" s="270"/>
      <c r="G47" s="270"/>
      <c r="H47" s="189">
        <v>0</v>
      </c>
    </row>
    <row r="48" spans="2:8" x14ac:dyDescent="0.35">
      <c r="B48" s="157" t="s">
        <v>118</v>
      </c>
      <c r="C48" s="169" t="s">
        <v>165</v>
      </c>
      <c r="D48" s="264"/>
      <c r="E48" s="160"/>
      <c r="F48" s="270"/>
      <c r="G48" s="270"/>
      <c r="H48" s="189">
        <v>0</v>
      </c>
    </row>
    <row r="49" spans="2:8" x14ac:dyDescent="0.35">
      <c r="B49" s="157" t="s">
        <v>119</v>
      </c>
      <c r="C49" s="169" t="s">
        <v>166</v>
      </c>
      <c r="D49" s="264"/>
      <c r="E49" s="160"/>
      <c r="F49" s="270"/>
      <c r="G49" s="270"/>
      <c r="H49" s="189">
        <v>0</v>
      </c>
    </row>
    <row r="50" spans="2:8" x14ac:dyDescent="0.35">
      <c r="B50" s="161" t="s">
        <v>120</v>
      </c>
      <c r="C50" s="173" t="s">
        <v>167</v>
      </c>
      <c r="D50" s="265"/>
      <c r="E50" s="164"/>
      <c r="F50" s="272"/>
      <c r="G50" s="272"/>
      <c r="H50" s="282">
        <v>0</v>
      </c>
    </row>
    <row r="51" spans="2:8" x14ac:dyDescent="0.35">
      <c r="B51" s="175"/>
      <c r="C51" s="176" t="s">
        <v>235</v>
      </c>
      <c r="D51" s="266">
        <f>SUM(D7:D44)</f>
        <v>0</v>
      </c>
      <c r="E51" s="177"/>
      <c r="F51" s="266">
        <f>SUM(F7:F44)</f>
        <v>0</v>
      </c>
      <c r="G51" s="283"/>
      <c r="H51" s="283">
        <f>SUM(H7:H44)</f>
        <v>0</v>
      </c>
    </row>
    <row r="52" spans="2:8" x14ac:dyDescent="0.35">
      <c r="B52" s="161"/>
      <c r="C52" s="173" t="s">
        <v>236</v>
      </c>
      <c r="D52" s="267">
        <f>SUM(D45:D50)</f>
        <v>0</v>
      </c>
      <c r="E52" s="178"/>
      <c r="F52" s="267">
        <f>SUM(F45:F50)</f>
        <v>0</v>
      </c>
      <c r="G52" s="284"/>
      <c r="H52" s="284">
        <f>SUM(H45:H50)</f>
        <v>0</v>
      </c>
    </row>
    <row r="53" spans="2:8" x14ac:dyDescent="0.35">
      <c r="B53" s="179"/>
      <c r="C53" s="180" t="s">
        <v>237</v>
      </c>
      <c r="D53" s="268">
        <f>D51+D52</f>
        <v>0</v>
      </c>
      <c r="E53" s="178"/>
      <c r="F53" s="284">
        <f>F51+F52</f>
        <v>0</v>
      </c>
      <c r="G53" s="284"/>
      <c r="H53" s="285">
        <f>H51+H52</f>
        <v>0</v>
      </c>
    </row>
  </sheetData>
  <phoneticPr fontId="7"/>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499984740745262"/>
  </sheetPr>
  <dimension ref="B2:J53"/>
  <sheetViews>
    <sheetView zoomScale="80" zoomScaleNormal="80" zoomScaleSheetLayoutView="80" workbookViewId="0"/>
  </sheetViews>
  <sheetFormatPr defaultRowHeight="15.75" x14ac:dyDescent="0.35"/>
  <cols>
    <col min="1" max="2" width="4.25" style="144" customWidth="1"/>
    <col min="3" max="3" width="22.75" style="144" bestFit="1" customWidth="1"/>
    <col min="4" max="10" width="10.625" style="144" customWidth="1"/>
    <col min="11" max="256" width="9" style="144"/>
    <col min="257" max="258" width="4.25" style="144" customWidth="1"/>
    <col min="259" max="259" width="22.75" style="144" bestFit="1" customWidth="1"/>
    <col min="260" max="266" width="10.625" style="144" customWidth="1"/>
    <col min="267" max="512" width="9" style="144"/>
    <col min="513" max="514" width="4.25" style="144" customWidth="1"/>
    <col min="515" max="515" width="22.75" style="144" bestFit="1" customWidth="1"/>
    <col min="516" max="522" width="10.625" style="144" customWidth="1"/>
    <col min="523" max="768" width="9" style="144"/>
    <col min="769" max="770" width="4.25" style="144" customWidth="1"/>
    <col min="771" max="771" width="22.75" style="144" bestFit="1" customWidth="1"/>
    <col min="772" max="778" width="10.625" style="144" customWidth="1"/>
    <col min="779" max="1024" width="9" style="144"/>
    <col min="1025" max="1026" width="4.25" style="144" customWidth="1"/>
    <col min="1027" max="1027" width="22.75" style="144" bestFit="1" customWidth="1"/>
    <col min="1028" max="1034" width="10.625" style="144" customWidth="1"/>
    <col min="1035" max="1280" width="9" style="144"/>
    <col min="1281" max="1282" width="4.25" style="144" customWidth="1"/>
    <col min="1283" max="1283" width="22.75" style="144" bestFit="1" customWidth="1"/>
    <col min="1284" max="1290" width="10.625" style="144" customWidth="1"/>
    <col min="1291" max="1536" width="9" style="144"/>
    <col min="1537" max="1538" width="4.25" style="144" customWidth="1"/>
    <col min="1539" max="1539" width="22.75" style="144" bestFit="1" customWidth="1"/>
    <col min="1540" max="1546" width="10.625" style="144" customWidth="1"/>
    <col min="1547" max="1792" width="9" style="144"/>
    <col min="1793" max="1794" width="4.25" style="144" customWidth="1"/>
    <col min="1795" max="1795" width="22.75" style="144" bestFit="1" customWidth="1"/>
    <col min="1796" max="1802" width="10.625" style="144" customWidth="1"/>
    <col min="1803" max="2048" width="9" style="144"/>
    <col min="2049" max="2050" width="4.25" style="144" customWidth="1"/>
    <col min="2051" max="2051" width="22.75" style="144" bestFit="1" customWidth="1"/>
    <col min="2052" max="2058" width="10.625" style="144" customWidth="1"/>
    <col min="2059" max="2304" width="9" style="144"/>
    <col min="2305" max="2306" width="4.25" style="144" customWidth="1"/>
    <col min="2307" max="2307" width="22.75" style="144" bestFit="1" customWidth="1"/>
    <col min="2308" max="2314" width="10.625" style="144" customWidth="1"/>
    <col min="2315" max="2560" width="9" style="144"/>
    <col min="2561" max="2562" width="4.25" style="144" customWidth="1"/>
    <col min="2563" max="2563" width="22.75" style="144" bestFit="1" customWidth="1"/>
    <col min="2564" max="2570" width="10.625" style="144" customWidth="1"/>
    <col min="2571" max="2816" width="9" style="144"/>
    <col min="2817" max="2818" width="4.25" style="144" customWidth="1"/>
    <col min="2819" max="2819" width="22.75" style="144" bestFit="1" customWidth="1"/>
    <col min="2820" max="2826" width="10.625" style="144" customWidth="1"/>
    <col min="2827" max="3072" width="9" style="144"/>
    <col min="3073" max="3074" width="4.25" style="144" customWidth="1"/>
    <col min="3075" max="3075" width="22.75" style="144" bestFit="1" customWidth="1"/>
    <col min="3076" max="3082" width="10.625" style="144" customWidth="1"/>
    <col min="3083" max="3328" width="9" style="144"/>
    <col min="3329" max="3330" width="4.25" style="144" customWidth="1"/>
    <col min="3331" max="3331" width="22.75" style="144" bestFit="1" customWidth="1"/>
    <col min="3332" max="3338" width="10.625" style="144" customWidth="1"/>
    <col min="3339" max="3584" width="9" style="144"/>
    <col min="3585" max="3586" width="4.25" style="144" customWidth="1"/>
    <col min="3587" max="3587" width="22.75" style="144" bestFit="1" customWidth="1"/>
    <col min="3588" max="3594" width="10.625" style="144" customWidth="1"/>
    <col min="3595" max="3840" width="9" style="144"/>
    <col min="3841" max="3842" width="4.25" style="144" customWidth="1"/>
    <col min="3843" max="3843" width="22.75" style="144" bestFit="1" customWidth="1"/>
    <col min="3844" max="3850" width="10.625" style="144" customWidth="1"/>
    <col min="3851" max="4096" width="9" style="144"/>
    <col min="4097" max="4098" width="4.25" style="144" customWidth="1"/>
    <col min="4099" max="4099" width="22.75" style="144" bestFit="1" customWidth="1"/>
    <col min="4100" max="4106" width="10.625" style="144" customWidth="1"/>
    <col min="4107" max="4352" width="9" style="144"/>
    <col min="4353" max="4354" width="4.25" style="144" customWidth="1"/>
    <col min="4355" max="4355" width="22.75" style="144" bestFit="1" customWidth="1"/>
    <col min="4356" max="4362" width="10.625" style="144" customWidth="1"/>
    <col min="4363" max="4608" width="9" style="144"/>
    <col min="4609" max="4610" width="4.25" style="144" customWidth="1"/>
    <col min="4611" max="4611" width="22.75" style="144" bestFit="1" customWidth="1"/>
    <col min="4612" max="4618" width="10.625" style="144" customWidth="1"/>
    <col min="4619" max="4864" width="9" style="144"/>
    <col min="4865" max="4866" width="4.25" style="144" customWidth="1"/>
    <col min="4867" max="4867" width="22.75" style="144" bestFit="1" customWidth="1"/>
    <col min="4868" max="4874" width="10.625" style="144" customWidth="1"/>
    <col min="4875" max="5120" width="9" style="144"/>
    <col min="5121" max="5122" width="4.25" style="144" customWidth="1"/>
    <col min="5123" max="5123" width="22.75" style="144" bestFit="1" customWidth="1"/>
    <col min="5124" max="5130" width="10.625" style="144" customWidth="1"/>
    <col min="5131" max="5376" width="9" style="144"/>
    <col min="5377" max="5378" width="4.25" style="144" customWidth="1"/>
    <col min="5379" max="5379" width="22.75" style="144" bestFit="1" customWidth="1"/>
    <col min="5380" max="5386" width="10.625" style="144" customWidth="1"/>
    <col min="5387" max="5632" width="9" style="144"/>
    <col min="5633" max="5634" width="4.25" style="144" customWidth="1"/>
    <col min="5635" max="5635" width="22.75" style="144" bestFit="1" customWidth="1"/>
    <col min="5636" max="5642" width="10.625" style="144" customWidth="1"/>
    <col min="5643" max="5888" width="9" style="144"/>
    <col min="5889" max="5890" width="4.25" style="144" customWidth="1"/>
    <col min="5891" max="5891" width="22.75" style="144" bestFit="1" customWidth="1"/>
    <col min="5892" max="5898" width="10.625" style="144" customWidth="1"/>
    <col min="5899" max="6144" width="9" style="144"/>
    <col min="6145" max="6146" width="4.25" style="144" customWidth="1"/>
    <col min="6147" max="6147" width="22.75" style="144" bestFit="1" customWidth="1"/>
    <col min="6148" max="6154" width="10.625" style="144" customWidth="1"/>
    <col min="6155" max="6400" width="9" style="144"/>
    <col min="6401" max="6402" width="4.25" style="144" customWidth="1"/>
    <col min="6403" max="6403" width="22.75" style="144" bestFit="1" customWidth="1"/>
    <col min="6404" max="6410" width="10.625" style="144" customWidth="1"/>
    <col min="6411" max="6656" width="9" style="144"/>
    <col min="6657" max="6658" width="4.25" style="144" customWidth="1"/>
    <col min="6659" max="6659" width="22.75" style="144" bestFit="1" customWidth="1"/>
    <col min="6660" max="6666" width="10.625" style="144" customWidth="1"/>
    <col min="6667" max="6912" width="9" style="144"/>
    <col min="6913" max="6914" width="4.25" style="144" customWidth="1"/>
    <col min="6915" max="6915" width="22.75" style="144" bestFit="1" customWidth="1"/>
    <col min="6916" max="6922" width="10.625" style="144" customWidth="1"/>
    <col min="6923" max="7168" width="9" style="144"/>
    <col min="7169" max="7170" width="4.25" style="144" customWidth="1"/>
    <col min="7171" max="7171" width="22.75" style="144" bestFit="1" customWidth="1"/>
    <col min="7172" max="7178" width="10.625" style="144" customWidth="1"/>
    <col min="7179" max="7424" width="9" style="144"/>
    <col min="7425" max="7426" width="4.25" style="144" customWidth="1"/>
    <col min="7427" max="7427" width="22.75" style="144" bestFit="1" customWidth="1"/>
    <col min="7428" max="7434" width="10.625" style="144" customWidth="1"/>
    <col min="7435" max="7680" width="9" style="144"/>
    <col min="7681" max="7682" width="4.25" style="144" customWidth="1"/>
    <col min="7683" max="7683" width="22.75" style="144" bestFit="1" customWidth="1"/>
    <col min="7684" max="7690" width="10.625" style="144" customWidth="1"/>
    <col min="7691" max="7936" width="9" style="144"/>
    <col min="7937" max="7938" width="4.25" style="144" customWidth="1"/>
    <col min="7939" max="7939" width="22.75" style="144" bestFit="1" customWidth="1"/>
    <col min="7940" max="7946" width="10.625" style="144" customWidth="1"/>
    <col min="7947" max="8192" width="9" style="144"/>
    <col min="8193" max="8194" width="4.25" style="144" customWidth="1"/>
    <col min="8195" max="8195" width="22.75" style="144" bestFit="1" customWidth="1"/>
    <col min="8196" max="8202" width="10.625" style="144" customWidth="1"/>
    <col min="8203" max="8448" width="9" style="144"/>
    <col min="8449" max="8450" width="4.25" style="144" customWidth="1"/>
    <col min="8451" max="8451" width="22.75" style="144" bestFit="1" customWidth="1"/>
    <col min="8452" max="8458" width="10.625" style="144" customWidth="1"/>
    <col min="8459" max="8704" width="9" style="144"/>
    <col min="8705" max="8706" width="4.25" style="144" customWidth="1"/>
    <col min="8707" max="8707" width="22.75" style="144" bestFit="1" customWidth="1"/>
    <col min="8708" max="8714" width="10.625" style="144" customWidth="1"/>
    <col min="8715" max="8960" width="9" style="144"/>
    <col min="8961" max="8962" width="4.25" style="144" customWidth="1"/>
    <col min="8963" max="8963" width="22.75" style="144" bestFit="1" customWidth="1"/>
    <col min="8964" max="8970" width="10.625" style="144" customWidth="1"/>
    <col min="8971" max="9216" width="9" style="144"/>
    <col min="9217" max="9218" width="4.25" style="144" customWidth="1"/>
    <col min="9219" max="9219" width="22.75" style="144" bestFit="1" customWidth="1"/>
    <col min="9220" max="9226" width="10.625" style="144" customWidth="1"/>
    <col min="9227" max="9472" width="9" style="144"/>
    <col min="9473" max="9474" width="4.25" style="144" customWidth="1"/>
    <col min="9475" max="9475" width="22.75" style="144" bestFit="1" customWidth="1"/>
    <col min="9476" max="9482" width="10.625" style="144" customWidth="1"/>
    <col min="9483" max="9728" width="9" style="144"/>
    <col min="9729" max="9730" width="4.25" style="144" customWidth="1"/>
    <col min="9731" max="9731" width="22.75" style="144" bestFit="1" customWidth="1"/>
    <col min="9732" max="9738" width="10.625" style="144" customWidth="1"/>
    <col min="9739" max="9984" width="9" style="144"/>
    <col min="9985" max="9986" width="4.25" style="144" customWidth="1"/>
    <col min="9987" max="9987" width="22.75" style="144" bestFit="1" customWidth="1"/>
    <col min="9988" max="9994" width="10.625" style="144" customWidth="1"/>
    <col min="9995" max="10240" width="9" style="144"/>
    <col min="10241" max="10242" width="4.25" style="144" customWidth="1"/>
    <col min="10243" max="10243" width="22.75" style="144" bestFit="1" customWidth="1"/>
    <col min="10244" max="10250" width="10.625" style="144" customWidth="1"/>
    <col min="10251" max="10496" width="9" style="144"/>
    <col min="10497" max="10498" width="4.25" style="144" customWidth="1"/>
    <col min="10499" max="10499" width="22.75" style="144" bestFit="1" customWidth="1"/>
    <col min="10500" max="10506" width="10.625" style="144" customWidth="1"/>
    <col min="10507" max="10752" width="9" style="144"/>
    <col min="10753" max="10754" width="4.25" style="144" customWidth="1"/>
    <col min="10755" max="10755" width="22.75" style="144" bestFit="1" customWidth="1"/>
    <col min="10756" max="10762" width="10.625" style="144" customWidth="1"/>
    <col min="10763" max="11008" width="9" style="144"/>
    <col min="11009" max="11010" width="4.25" style="144" customWidth="1"/>
    <col min="11011" max="11011" width="22.75" style="144" bestFit="1" customWidth="1"/>
    <col min="11012" max="11018" width="10.625" style="144" customWidth="1"/>
    <col min="11019" max="11264" width="9" style="144"/>
    <col min="11265" max="11266" width="4.25" style="144" customWidth="1"/>
    <col min="11267" max="11267" width="22.75" style="144" bestFit="1" customWidth="1"/>
    <col min="11268" max="11274" width="10.625" style="144" customWidth="1"/>
    <col min="11275" max="11520" width="9" style="144"/>
    <col min="11521" max="11522" width="4.25" style="144" customWidth="1"/>
    <col min="11523" max="11523" width="22.75" style="144" bestFit="1" customWidth="1"/>
    <col min="11524" max="11530" width="10.625" style="144" customWidth="1"/>
    <col min="11531" max="11776" width="9" style="144"/>
    <col min="11777" max="11778" width="4.25" style="144" customWidth="1"/>
    <col min="11779" max="11779" width="22.75" style="144" bestFit="1" customWidth="1"/>
    <col min="11780" max="11786" width="10.625" style="144" customWidth="1"/>
    <col min="11787" max="12032" width="9" style="144"/>
    <col min="12033" max="12034" width="4.25" style="144" customWidth="1"/>
    <col min="12035" max="12035" width="22.75" style="144" bestFit="1" customWidth="1"/>
    <col min="12036" max="12042" width="10.625" style="144" customWidth="1"/>
    <col min="12043" max="12288" width="9" style="144"/>
    <col min="12289" max="12290" width="4.25" style="144" customWidth="1"/>
    <col min="12291" max="12291" width="22.75" style="144" bestFit="1" customWidth="1"/>
    <col min="12292" max="12298" width="10.625" style="144" customWidth="1"/>
    <col min="12299" max="12544" width="9" style="144"/>
    <col min="12545" max="12546" width="4.25" style="144" customWidth="1"/>
    <col min="12547" max="12547" width="22.75" style="144" bestFit="1" customWidth="1"/>
    <col min="12548" max="12554" width="10.625" style="144" customWidth="1"/>
    <col min="12555" max="12800" width="9" style="144"/>
    <col min="12801" max="12802" width="4.25" style="144" customWidth="1"/>
    <col min="12803" max="12803" width="22.75" style="144" bestFit="1" customWidth="1"/>
    <col min="12804" max="12810" width="10.625" style="144" customWidth="1"/>
    <col min="12811" max="13056" width="9" style="144"/>
    <col min="13057" max="13058" width="4.25" style="144" customWidth="1"/>
    <col min="13059" max="13059" width="22.75" style="144" bestFit="1" customWidth="1"/>
    <col min="13060" max="13066" width="10.625" style="144" customWidth="1"/>
    <col min="13067" max="13312" width="9" style="144"/>
    <col min="13313" max="13314" width="4.25" style="144" customWidth="1"/>
    <col min="13315" max="13315" width="22.75" style="144" bestFit="1" customWidth="1"/>
    <col min="13316" max="13322" width="10.625" style="144" customWidth="1"/>
    <col min="13323" max="13568" width="9" style="144"/>
    <col min="13569" max="13570" width="4.25" style="144" customWidth="1"/>
    <col min="13571" max="13571" width="22.75" style="144" bestFit="1" customWidth="1"/>
    <col min="13572" max="13578" width="10.625" style="144" customWidth="1"/>
    <col min="13579" max="13824" width="9" style="144"/>
    <col min="13825" max="13826" width="4.25" style="144" customWidth="1"/>
    <col min="13827" max="13827" width="22.75" style="144" bestFit="1" customWidth="1"/>
    <col min="13828" max="13834" width="10.625" style="144" customWidth="1"/>
    <col min="13835" max="14080" width="9" style="144"/>
    <col min="14081" max="14082" width="4.25" style="144" customWidth="1"/>
    <col min="14083" max="14083" width="22.75" style="144" bestFit="1" customWidth="1"/>
    <col min="14084" max="14090" width="10.625" style="144" customWidth="1"/>
    <col min="14091" max="14336" width="9" style="144"/>
    <col min="14337" max="14338" width="4.25" style="144" customWidth="1"/>
    <col min="14339" max="14339" width="22.75" style="144" bestFit="1" customWidth="1"/>
    <col min="14340" max="14346" width="10.625" style="144" customWidth="1"/>
    <col min="14347" max="14592" width="9" style="144"/>
    <col min="14593" max="14594" width="4.25" style="144" customWidth="1"/>
    <col min="14595" max="14595" width="22.75" style="144" bestFit="1" customWidth="1"/>
    <col min="14596" max="14602" width="10.625" style="144" customWidth="1"/>
    <col min="14603" max="14848" width="9" style="144"/>
    <col min="14849" max="14850" width="4.25" style="144" customWidth="1"/>
    <col min="14851" max="14851" width="22.75" style="144" bestFit="1" customWidth="1"/>
    <col min="14852" max="14858" width="10.625" style="144" customWidth="1"/>
    <col min="14859" max="15104" width="9" style="144"/>
    <col min="15105" max="15106" width="4.25" style="144" customWidth="1"/>
    <col min="15107" max="15107" width="22.75" style="144" bestFit="1" customWidth="1"/>
    <col min="15108" max="15114" width="10.625" style="144" customWidth="1"/>
    <col min="15115" max="15360" width="9" style="144"/>
    <col min="15361" max="15362" width="4.25" style="144" customWidth="1"/>
    <col min="15363" max="15363" width="22.75" style="144" bestFit="1" customWidth="1"/>
    <col min="15364" max="15370" width="10.625" style="144" customWidth="1"/>
    <col min="15371" max="15616" width="9" style="144"/>
    <col min="15617" max="15618" width="4.25" style="144" customWidth="1"/>
    <col min="15619" max="15619" width="22.75" style="144" bestFit="1" customWidth="1"/>
    <col min="15620" max="15626" width="10.625" style="144" customWidth="1"/>
    <col min="15627" max="15872" width="9" style="144"/>
    <col min="15873" max="15874" width="4.25" style="144" customWidth="1"/>
    <col min="15875" max="15875" width="22.75" style="144" bestFit="1" customWidth="1"/>
    <col min="15876" max="15882" width="10.625" style="144" customWidth="1"/>
    <col min="15883" max="16128" width="9" style="144"/>
    <col min="16129" max="16130" width="4.25" style="144" customWidth="1"/>
    <col min="16131" max="16131" width="22.75" style="144" bestFit="1" customWidth="1"/>
    <col min="16132" max="16138" width="10.625" style="144" customWidth="1"/>
    <col min="16139" max="16384" width="9" style="144"/>
  </cols>
  <sheetData>
    <row r="2" spans="2:10" x14ac:dyDescent="0.35">
      <c r="B2" s="151" t="s">
        <v>274</v>
      </c>
    </row>
    <row r="4" spans="2:10" x14ac:dyDescent="0.35">
      <c r="B4" s="145"/>
      <c r="C4" s="146"/>
      <c r="D4" s="170" t="s">
        <v>238</v>
      </c>
      <c r="E4" s="170" t="s">
        <v>226</v>
      </c>
      <c r="F4" s="170" t="s">
        <v>227</v>
      </c>
      <c r="G4" s="170" t="s">
        <v>239</v>
      </c>
      <c r="H4" s="170" t="s">
        <v>240</v>
      </c>
      <c r="I4" s="146" t="s">
        <v>241</v>
      </c>
      <c r="J4" s="146" t="s">
        <v>242</v>
      </c>
    </row>
    <row r="5" spans="2:10" x14ac:dyDescent="0.35">
      <c r="B5" s="150"/>
      <c r="C5" s="151"/>
      <c r="D5" s="182"/>
      <c r="E5" s="164"/>
      <c r="F5" s="164"/>
      <c r="G5" s="164"/>
      <c r="H5" s="164"/>
      <c r="I5" s="156" t="s">
        <v>243</v>
      </c>
      <c r="J5" s="156" t="s">
        <v>241</v>
      </c>
    </row>
    <row r="6" spans="2:10" x14ac:dyDescent="0.35">
      <c r="B6" s="155"/>
      <c r="C6" s="156"/>
      <c r="D6" s="183" t="s">
        <v>244</v>
      </c>
      <c r="E6" s="184" t="s">
        <v>245</v>
      </c>
      <c r="F6" s="184" t="s">
        <v>246</v>
      </c>
      <c r="G6" s="184" t="s">
        <v>247</v>
      </c>
      <c r="H6" s="184" t="s">
        <v>248</v>
      </c>
      <c r="I6" s="185" t="s">
        <v>249</v>
      </c>
      <c r="J6" s="185" t="s">
        <v>250</v>
      </c>
    </row>
    <row r="7" spans="2:10" x14ac:dyDescent="0.35">
      <c r="B7" s="175" t="s">
        <v>27</v>
      </c>
      <c r="C7" s="168" t="s">
        <v>138</v>
      </c>
      <c r="D7" s="186">
        <f>直接効果!H7</f>
        <v>0</v>
      </c>
      <c r="E7" s="187">
        <f>係数表!D6</f>
        <v>0.13662081918827795</v>
      </c>
      <c r="F7" s="286">
        <f>D7*E7</f>
        <v>0</v>
      </c>
      <c r="G7" s="286"/>
      <c r="H7" s="286">
        <f t="array" ref="H7:H44">MMULT('逆行列（IM）'!D6:AO43,'１次波及'!F7:F44)</f>
        <v>0</v>
      </c>
      <c r="I7" s="171"/>
      <c r="J7" s="146"/>
    </row>
    <row r="8" spans="2:10" x14ac:dyDescent="0.35">
      <c r="B8" s="157" t="s">
        <v>28</v>
      </c>
      <c r="C8" s="158" t="s">
        <v>29</v>
      </c>
      <c r="D8" s="189">
        <f>直接効果!H8</f>
        <v>0</v>
      </c>
      <c r="E8" s="190">
        <f>係数表!D7</f>
        <v>2.1052631578947323E-2</v>
      </c>
      <c r="F8" s="269">
        <f t="shared" ref="F8:F44" si="0">D8*E8</f>
        <v>0</v>
      </c>
      <c r="G8" s="269"/>
      <c r="H8" s="269">
        <v>0</v>
      </c>
      <c r="I8" s="172"/>
      <c r="J8" s="151"/>
    </row>
    <row r="9" spans="2:10" x14ac:dyDescent="0.35">
      <c r="B9" s="157" t="s">
        <v>30</v>
      </c>
      <c r="C9" s="158" t="s">
        <v>139</v>
      </c>
      <c r="D9" s="189">
        <f>直接効果!H9</f>
        <v>0</v>
      </c>
      <c r="E9" s="190">
        <f>係数表!D8</f>
        <v>0.1991524927167343</v>
      </c>
      <c r="F9" s="269">
        <f t="shared" si="0"/>
        <v>0</v>
      </c>
      <c r="G9" s="269"/>
      <c r="H9" s="269">
        <v>0</v>
      </c>
      <c r="I9" s="172"/>
      <c r="J9" s="151"/>
    </row>
    <row r="10" spans="2:10" x14ac:dyDescent="0.35">
      <c r="B10" s="157" t="s">
        <v>31</v>
      </c>
      <c r="C10" s="158" t="s">
        <v>140</v>
      </c>
      <c r="D10" s="189">
        <f>直接効果!H10</f>
        <v>0</v>
      </c>
      <c r="E10" s="190">
        <f>係数表!D9</f>
        <v>5.941166853218971E-2</v>
      </c>
      <c r="F10" s="269">
        <f t="shared" si="0"/>
        <v>0</v>
      </c>
      <c r="G10" s="269"/>
      <c r="H10" s="269">
        <v>0</v>
      </c>
      <c r="I10" s="172"/>
      <c r="J10" s="151"/>
    </row>
    <row r="11" spans="2:10" x14ac:dyDescent="0.35">
      <c r="B11" s="161" t="s">
        <v>33</v>
      </c>
      <c r="C11" s="162" t="s">
        <v>34</v>
      </c>
      <c r="D11" s="191">
        <f>直接効果!H11</f>
        <v>0</v>
      </c>
      <c r="E11" s="192">
        <f>係数表!D10</f>
        <v>6.2304468790044254E-2</v>
      </c>
      <c r="F11" s="191">
        <f t="shared" si="0"/>
        <v>0</v>
      </c>
      <c r="G11" s="191"/>
      <c r="H11" s="191">
        <v>0</v>
      </c>
      <c r="I11" s="174"/>
      <c r="J11" s="156"/>
    </row>
    <row r="12" spans="2:10" x14ac:dyDescent="0.35">
      <c r="B12" s="157" t="s">
        <v>35</v>
      </c>
      <c r="C12" s="158" t="s">
        <v>141</v>
      </c>
      <c r="D12" s="189">
        <f>直接効果!H12</f>
        <v>0</v>
      </c>
      <c r="E12" s="190">
        <f>係数表!D11</f>
        <v>7.6425770132589665E-2</v>
      </c>
      <c r="F12" s="269">
        <f t="shared" si="0"/>
        <v>0</v>
      </c>
      <c r="G12" s="269"/>
      <c r="H12" s="269">
        <v>0</v>
      </c>
      <c r="I12" s="172"/>
      <c r="J12" s="151"/>
    </row>
    <row r="13" spans="2:10" x14ac:dyDescent="0.35">
      <c r="B13" s="157" t="s">
        <v>37</v>
      </c>
      <c r="C13" s="158" t="s">
        <v>142</v>
      </c>
      <c r="D13" s="189">
        <f>直接効果!H13</f>
        <v>0</v>
      </c>
      <c r="E13" s="190">
        <f>係数表!D12</f>
        <v>3.8664765579132787E-2</v>
      </c>
      <c r="F13" s="269">
        <f t="shared" si="0"/>
        <v>0</v>
      </c>
      <c r="G13" s="269"/>
      <c r="H13" s="269">
        <v>0</v>
      </c>
      <c r="I13" s="172"/>
      <c r="J13" s="151"/>
    </row>
    <row r="14" spans="2:10" x14ac:dyDescent="0.35">
      <c r="B14" s="157" t="s">
        <v>39</v>
      </c>
      <c r="C14" s="158" t="s">
        <v>143</v>
      </c>
      <c r="D14" s="189">
        <f>直接効果!H14</f>
        <v>0</v>
      </c>
      <c r="E14" s="190">
        <f>係数表!D13</f>
        <v>8.2114124286644219E-2</v>
      </c>
      <c r="F14" s="269">
        <f t="shared" si="0"/>
        <v>0</v>
      </c>
      <c r="G14" s="269"/>
      <c r="H14" s="269">
        <v>0</v>
      </c>
      <c r="I14" s="172"/>
      <c r="J14" s="151"/>
    </row>
    <row r="15" spans="2:10" x14ac:dyDescent="0.35">
      <c r="B15" s="157" t="s">
        <v>41</v>
      </c>
      <c r="C15" s="158" t="s">
        <v>144</v>
      </c>
      <c r="D15" s="189">
        <f>直接効果!H15</f>
        <v>0</v>
      </c>
      <c r="E15" s="190">
        <f>係数表!D14</f>
        <v>0.13684037683955586</v>
      </c>
      <c r="F15" s="269">
        <f t="shared" si="0"/>
        <v>0</v>
      </c>
      <c r="G15" s="269"/>
      <c r="H15" s="269">
        <v>0</v>
      </c>
      <c r="I15" s="172"/>
      <c r="J15" s="151"/>
    </row>
    <row r="16" spans="2:10" x14ac:dyDescent="0.35">
      <c r="B16" s="165" t="s">
        <v>43</v>
      </c>
      <c r="C16" s="162" t="s">
        <v>145</v>
      </c>
      <c r="D16" s="191">
        <f>直接効果!H16</f>
        <v>0</v>
      </c>
      <c r="E16" s="192">
        <f>係数表!D15</f>
        <v>2.4099848617436415E-2</v>
      </c>
      <c r="F16" s="191">
        <f t="shared" si="0"/>
        <v>0</v>
      </c>
      <c r="G16" s="191"/>
      <c r="H16" s="191">
        <v>0</v>
      </c>
      <c r="I16" s="174"/>
      <c r="J16" s="156"/>
    </row>
    <row r="17" spans="2:10" x14ac:dyDescent="0.35">
      <c r="B17" s="166" t="s">
        <v>45</v>
      </c>
      <c r="C17" s="158" t="s">
        <v>146</v>
      </c>
      <c r="D17" s="189">
        <f>直接効果!H17</f>
        <v>0</v>
      </c>
      <c r="E17" s="190">
        <f>係数表!D16</f>
        <v>9.3632808850809379E-2</v>
      </c>
      <c r="F17" s="269">
        <f t="shared" si="0"/>
        <v>0</v>
      </c>
      <c r="G17" s="269"/>
      <c r="H17" s="269">
        <v>0</v>
      </c>
      <c r="I17" s="172"/>
      <c r="J17" s="151"/>
    </row>
    <row r="18" spans="2:10" x14ac:dyDescent="0.35">
      <c r="B18" s="166" t="s">
        <v>47</v>
      </c>
      <c r="C18" s="158" t="s">
        <v>147</v>
      </c>
      <c r="D18" s="189">
        <f>直接効果!H18</f>
        <v>0</v>
      </c>
      <c r="E18" s="190">
        <f>係数表!D17</f>
        <v>0.12086712905155139</v>
      </c>
      <c r="F18" s="269">
        <f t="shared" si="0"/>
        <v>0</v>
      </c>
      <c r="G18" s="269"/>
      <c r="H18" s="269">
        <v>0</v>
      </c>
      <c r="I18" s="172"/>
      <c r="J18" s="151"/>
    </row>
    <row r="19" spans="2:10" x14ac:dyDescent="0.35">
      <c r="B19" s="166" t="s">
        <v>48</v>
      </c>
      <c r="C19" s="158" t="s">
        <v>49</v>
      </c>
      <c r="D19" s="189">
        <f>直接効果!H19</f>
        <v>0</v>
      </c>
      <c r="E19" s="190">
        <f>係数表!D18</f>
        <v>0.17163846342496603</v>
      </c>
      <c r="F19" s="269">
        <f t="shared" si="0"/>
        <v>0</v>
      </c>
      <c r="G19" s="269"/>
      <c r="H19" s="269">
        <v>0</v>
      </c>
      <c r="I19" s="172"/>
      <c r="J19" s="151"/>
    </row>
    <row r="20" spans="2:10" x14ac:dyDescent="0.35">
      <c r="B20" s="166" t="s">
        <v>50</v>
      </c>
      <c r="C20" s="158" t="s">
        <v>51</v>
      </c>
      <c r="D20" s="189">
        <f>直接効果!H20</f>
        <v>0</v>
      </c>
      <c r="E20" s="190">
        <f>係数表!D19</f>
        <v>0.3342613484727176</v>
      </c>
      <c r="F20" s="269">
        <f t="shared" si="0"/>
        <v>0</v>
      </c>
      <c r="G20" s="269"/>
      <c r="H20" s="269">
        <v>0</v>
      </c>
      <c r="I20" s="172"/>
      <c r="J20" s="151"/>
    </row>
    <row r="21" spans="2:10" x14ac:dyDescent="0.35">
      <c r="B21" s="165" t="s">
        <v>52</v>
      </c>
      <c r="C21" s="162" t="s">
        <v>53</v>
      </c>
      <c r="D21" s="191">
        <f>直接効果!H21</f>
        <v>0</v>
      </c>
      <c r="E21" s="192">
        <f>係数表!D20</f>
        <v>8.5185539795653131E-2</v>
      </c>
      <c r="F21" s="191">
        <f t="shared" si="0"/>
        <v>0</v>
      </c>
      <c r="G21" s="191"/>
      <c r="H21" s="191">
        <v>0</v>
      </c>
      <c r="I21" s="174"/>
      <c r="J21" s="156"/>
    </row>
    <row r="22" spans="2:10" x14ac:dyDescent="0.35">
      <c r="B22" s="166" t="s">
        <v>54</v>
      </c>
      <c r="C22" s="158" t="s">
        <v>55</v>
      </c>
      <c r="D22" s="189">
        <f>直接効果!H22</f>
        <v>0</v>
      </c>
      <c r="E22" s="190">
        <f>係数表!D21</f>
        <v>8.1917333707814954E-4</v>
      </c>
      <c r="F22" s="269">
        <f t="shared" si="0"/>
        <v>0</v>
      </c>
      <c r="G22" s="269"/>
      <c r="H22" s="269">
        <v>0</v>
      </c>
      <c r="I22" s="172"/>
      <c r="J22" s="151"/>
    </row>
    <row r="23" spans="2:10" x14ac:dyDescent="0.35">
      <c r="B23" s="166" t="s">
        <v>56</v>
      </c>
      <c r="C23" s="158" t="s">
        <v>148</v>
      </c>
      <c r="D23" s="189">
        <f>直接効果!H23</f>
        <v>0</v>
      </c>
      <c r="E23" s="190">
        <f>係数表!D22</f>
        <v>0.10031049523679147</v>
      </c>
      <c r="F23" s="269">
        <f t="shared" si="0"/>
        <v>0</v>
      </c>
      <c r="G23" s="269"/>
      <c r="H23" s="269">
        <v>0</v>
      </c>
      <c r="I23" s="172"/>
      <c r="J23" s="151"/>
    </row>
    <row r="24" spans="2:10" x14ac:dyDescent="0.35">
      <c r="B24" s="166" t="s">
        <v>57</v>
      </c>
      <c r="C24" s="158" t="s">
        <v>149</v>
      </c>
      <c r="D24" s="189">
        <f>直接効果!H24</f>
        <v>0</v>
      </c>
      <c r="E24" s="190">
        <f>係数表!D23</f>
        <v>3.7566542631793931E-3</v>
      </c>
      <c r="F24" s="269">
        <f t="shared" si="0"/>
        <v>0</v>
      </c>
      <c r="G24" s="274"/>
      <c r="H24" s="269">
        <v>0</v>
      </c>
      <c r="I24" s="260"/>
      <c r="J24" s="151"/>
    </row>
    <row r="25" spans="2:10" x14ac:dyDescent="0.35">
      <c r="B25" s="166" t="s">
        <v>58</v>
      </c>
      <c r="C25" s="158" t="s">
        <v>150</v>
      </c>
      <c r="D25" s="189">
        <f>直接効果!H25</f>
        <v>0</v>
      </c>
      <c r="E25" s="190">
        <f>係数表!D24</f>
        <v>9.3165400489308658E-2</v>
      </c>
      <c r="F25" s="269">
        <f t="shared" si="0"/>
        <v>0</v>
      </c>
      <c r="G25" s="269"/>
      <c r="H25" s="269">
        <v>0</v>
      </c>
      <c r="I25" s="172"/>
      <c r="J25" s="151"/>
    </row>
    <row r="26" spans="2:10" x14ac:dyDescent="0.35">
      <c r="B26" s="165" t="s">
        <v>137</v>
      </c>
      <c r="C26" s="162" t="s">
        <v>151</v>
      </c>
      <c r="D26" s="191">
        <f>直接効果!H26</f>
        <v>0</v>
      </c>
      <c r="E26" s="192">
        <f>係数表!D25</f>
        <v>0.11193474020216354</v>
      </c>
      <c r="F26" s="191">
        <f t="shared" si="0"/>
        <v>0</v>
      </c>
      <c r="G26" s="191"/>
      <c r="H26" s="191">
        <v>0</v>
      </c>
      <c r="I26" s="174"/>
      <c r="J26" s="156"/>
    </row>
    <row r="27" spans="2:10" x14ac:dyDescent="0.35">
      <c r="B27" s="166" t="s">
        <v>59</v>
      </c>
      <c r="C27" s="158" t="s">
        <v>60</v>
      </c>
      <c r="D27" s="189">
        <f>直接効果!H27</f>
        <v>0</v>
      </c>
      <c r="E27" s="190">
        <f>係数表!D26</f>
        <v>0.27339182575724175</v>
      </c>
      <c r="F27" s="269">
        <f t="shared" si="0"/>
        <v>0</v>
      </c>
      <c r="G27" s="269"/>
      <c r="H27" s="269">
        <v>0</v>
      </c>
      <c r="I27" s="172"/>
      <c r="J27" s="151"/>
    </row>
    <row r="28" spans="2:10" x14ac:dyDescent="0.35">
      <c r="B28" s="166" t="s">
        <v>61</v>
      </c>
      <c r="C28" s="158" t="s">
        <v>32</v>
      </c>
      <c r="D28" s="189">
        <f>直接効果!H28</f>
        <v>0</v>
      </c>
      <c r="E28" s="190">
        <f>係数表!D27</f>
        <v>1</v>
      </c>
      <c r="F28" s="269">
        <f t="shared" si="0"/>
        <v>0</v>
      </c>
      <c r="G28" s="269"/>
      <c r="H28" s="269">
        <v>0</v>
      </c>
      <c r="I28" s="172"/>
      <c r="J28" s="151"/>
    </row>
    <row r="29" spans="2:10" x14ac:dyDescent="0.35">
      <c r="B29" s="166" t="s">
        <v>62</v>
      </c>
      <c r="C29" s="158" t="s">
        <v>63</v>
      </c>
      <c r="D29" s="189">
        <f>直接効果!H29</f>
        <v>0</v>
      </c>
      <c r="E29" s="190">
        <f>係数表!D28</f>
        <v>0.4482328320814174</v>
      </c>
      <c r="F29" s="269">
        <f t="shared" si="0"/>
        <v>0</v>
      </c>
      <c r="G29" s="269"/>
      <c r="H29" s="269">
        <v>0</v>
      </c>
      <c r="I29" s="172"/>
      <c r="J29" s="151"/>
    </row>
    <row r="30" spans="2:10" x14ac:dyDescent="0.35">
      <c r="B30" s="166" t="s">
        <v>64</v>
      </c>
      <c r="C30" s="158" t="s">
        <v>65</v>
      </c>
      <c r="D30" s="189">
        <f>直接効果!H30</f>
        <v>0</v>
      </c>
      <c r="E30" s="190">
        <f>係数表!D29</f>
        <v>0.76767676767676774</v>
      </c>
      <c r="F30" s="269">
        <f t="shared" si="0"/>
        <v>0</v>
      </c>
      <c r="G30" s="269"/>
      <c r="H30" s="269">
        <v>0</v>
      </c>
      <c r="I30" s="172"/>
      <c r="J30" s="151"/>
    </row>
    <row r="31" spans="2:10" x14ac:dyDescent="0.35">
      <c r="B31" s="165" t="s">
        <v>66</v>
      </c>
      <c r="C31" s="162" t="s">
        <v>67</v>
      </c>
      <c r="D31" s="191">
        <f>直接効果!H31</f>
        <v>0</v>
      </c>
      <c r="E31" s="192">
        <f>係数表!D30</f>
        <v>0.6510125301901204</v>
      </c>
      <c r="F31" s="191">
        <f t="shared" si="0"/>
        <v>0</v>
      </c>
      <c r="G31" s="191"/>
      <c r="H31" s="191">
        <v>0</v>
      </c>
      <c r="I31" s="174"/>
      <c r="J31" s="156"/>
    </row>
    <row r="32" spans="2:10" x14ac:dyDescent="0.35">
      <c r="B32" s="167" t="s">
        <v>68</v>
      </c>
      <c r="C32" s="168" t="s">
        <v>36</v>
      </c>
      <c r="D32" s="189">
        <f>直接効果!H32</f>
        <v>0</v>
      </c>
      <c r="E32" s="190">
        <f>係数表!D31</f>
        <v>0.96276406306794748</v>
      </c>
      <c r="F32" s="269">
        <f t="shared" si="0"/>
        <v>0</v>
      </c>
      <c r="G32" s="269"/>
      <c r="H32" s="269">
        <v>0</v>
      </c>
      <c r="I32" s="172"/>
      <c r="J32" s="151"/>
    </row>
    <row r="33" spans="2:10" x14ac:dyDescent="0.35">
      <c r="B33" s="166" t="s">
        <v>69</v>
      </c>
      <c r="C33" s="158" t="s">
        <v>38</v>
      </c>
      <c r="D33" s="189">
        <f>直接効果!H33</f>
        <v>0</v>
      </c>
      <c r="E33" s="190">
        <f>係数表!D32</f>
        <v>0.94991002804445002</v>
      </c>
      <c r="F33" s="269">
        <f t="shared" si="0"/>
        <v>0</v>
      </c>
      <c r="G33" s="269"/>
      <c r="H33" s="269">
        <v>0</v>
      </c>
      <c r="I33" s="172"/>
      <c r="J33" s="151"/>
    </row>
    <row r="34" spans="2:10" x14ac:dyDescent="0.35">
      <c r="B34" s="166" t="s">
        <v>70</v>
      </c>
      <c r="C34" s="158" t="s">
        <v>40</v>
      </c>
      <c r="D34" s="189">
        <f>直接効果!H34</f>
        <v>0</v>
      </c>
      <c r="E34" s="190">
        <f>係数表!D33</f>
        <v>0.99213209733487828</v>
      </c>
      <c r="F34" s="269">
        <f t="shared" si="0"/>
        <v>0</v>
      </c>
      <c r="G34" s="269"/>
      <c r="H34" s="269">
        <v>0</v>
      </c>
      <c r="I34" s="172"/>
      <c r="J34" s="151"/>
    </row>
    <row r="35" spans="2:10" x14ac:dyDescent="0.35">
      <c r="B35" s="166" t="s">
        <v>71</v>
      </c>
      <c r="C35" s="158" t="s">
        <v>42</v>
      </c>
      <c r="D35" s="189">
        <f>直接効果!H35</f>
        <v>0</v>
      </c>
      <c r="E35" s="190">
        <f>係数表!D34</f>
        <v>0.62917076536986905</v>
      </c>
      <c r="F35" s="269">
        <f t="shared" si="0"/>
        <v>0</v>
      </c>
      <c r="G35" s="269"/>
      <c r="H35" s="269">
        <v>0</v>
      </c>
      <c r="I35" s="172"/>
      <c r="J35" s="151"/>
    </row>
    <row r="36" spans="2:10" x14ac:dyDescent="0.35">
      <c r="B36" s="165" t="s">
        <v>72</v>
      </c>
      <c r="C36" s="162" t="s">
        <v>44</v>
      </c>
      <c r="D36" s="191">
        <f>直接効果!H36</f>
        <v>0</v>
      </c>
      <c r="E36" s="192">
        <f>係数表!D35</f>
        <v>0.59082025868098986</v>
      </c>
      <c r="F36" s="191">
        <f t="shared" si="0"/>
        <v>0</v>
      </c>
      <c r="G36" s="191"/>
      <c r="H36" s="191">
        <v>0</v>
      </c>
      <c r="I36" s="174"/>
      <c r="J36" s="156"/>
    </row>
    <row r="37" spans="2:10" x14ac:dyDescent="0.35">
      <c r="B37" s="166" t="s">
        <v>73</v>
      </c>
      <c r="C37" s="158" t="s">
        <v>46</v>
      </c>
      <c r="D37" s="189">
        <f>直接効果!H37</f>
        <v>0</v>
      </c>
      <c r="E37" s="190">
        <f>係数表!D36</f>
        <v>1</v>
      </c>
      <c r="F37" s="269">
        <f t="shared" si="0"/>
        <v>0</v>
      </c>
      <c r="G37" s="269"/>
      <c r="H37" s="269">
        <v>0</v>
      </c>
      <c r="I37" s="172"/>
      <c r="J37" s="151"/>
    </row>
    <row r="38" spans="2:10" x14ac:dyDescent="0.35">
      <c r="B38" s="166" t="s">
        <v>74</v>
      </c>
      <c r="C38" s="158" t="s">
        <v>152</v>
      </c>
      <c r="D38" s="189">
        <f>直接効果!H38</f>
        <v>0</v>
      </c>
      <c r="E38" s="190">
        <f>係数表!D37</f>
        <v>0.80168293970771176</v>
      </c>
      <c r="F38" s="269">
        <f t="shared" si="0"/>
        <v>0</v>
      </c>
      <c r="G38" s="269"/>
      <c r="H38" s="269">
        <v>0</v>
      </c>
      <c r="I38" s="172"/>
      <c r="J38" s="151"/>
    </row>
    <row r="39" spans="2:10" x14ac:dyDescent="0.35">
      <c r="B39" s="166" t="s">
        <v>75</v>
      </c>
      <c r="C39" s="158" t="s">
        <v>76</v>
      </c>
      <c r="D39" s="189">
        <f>直接効果!H39</f>
        <v>0</v>
      </c>
      <c r="E39" s="190">
        <f>係数表!D38</f>
        <v>0.8798187057054907</v>
      </c>
      <c r="F39" s="269">
        <f t="shared" si="0"/>
        <v>0</v>
      </c>
      <c r="G39" s="269"/>
      <c r="H39" s="269">
        <v>0</v>
      </c>
      <c r="I39" s="172"/>
      <c r="J39" s="151"/>
    </row>
    <row r="40" spans="2:10" x14ac:dyDescent="0.35">
      <c r="B40" s="166" t="s">
        <v>77</v>
      </c>
      <c r="C40" s="158" t="s">
        <v>153</v>
      </c>
      <c r="D40" s="189">
        <f>直接効果!H40</f>
        <v>0</v>
      </c>
      <c r="E40" s="190">
        <f>係数表!D39</f>
        <v>0.51603832760149682</v>
      </c>
      <c r="F40" s="269">
        <f t="shared" si="0"/>
        <v>0</v>
      </c>
      <c r="G40" s="269"/>
      <c r="H40" s="269">
        <v>0</v>
      </c>
      <c r="I40" s="172"/>
      <c r="J40" s="151"/>
    </row>
    <row r="41" spans="2:10" x14ac:dyDescent="0.35">
      <c r="B41" s="165" t="s">
        <v>78</v>
      </c>
      <c r="C41" s="162" t="s">
        <v>79</v>
      </c>
      <c r="D41" s="191">
        <f>直接効果!H41</f>
        <v>0</v>
      </c>
      <c r="E41" s="192">
        <f>係数表!D40</f>
        <v>0.86331976763865781</v>
      </c>
      <c r="F41" s="191">
        <f t="shared" si="0"/>
        <v>0</v>
      </c>
      <c r="G41" s="191"/>
      <c r="H41" s="191">
        <v>0</v>
      </c>
      <c r="I41" s="174"/>
      <c r="J41" s="156"/>
    </row>
    <row r="42" spans="2:10" x14ac:dyDescent="0.35">
      <c r="B42" s="166" t="s">
        <v>80</v>
      </c>
      <c r="C42" s="158" t="s">
        <v>81</v>
      </c>
      <c r="D42" s="189">
        <f>直接効果!H42</f>
        <v>0</v>
      </c>
      <c r="E42" s="190">
        <f>係数表!D41</f>
        <v>0.86108234464606559</v>
      </c>
      <c r="F42" s="269">
        <f t="shared" si="0"/>
        <v>0</v>
      </c>
      <c r="G42" s="269"/>
      <c r="H42" s="269">
        <v>0</v>
      </c>
      <c r="I42" s="172"/>
      <c r="J42" s="151"/>
    </row>
    <row r="43" spans="2:10" x14ac:dyDescent="0.35">
      <c r="B43" s="166" t="s">
        <v>82</v>
      </c>
      <c r="C43" s="158" t="s">
        <v>154</v>
      </c>
      <c r="D43" s="189">
        <f>直接効果!H43</f>
        <v>0</v>
      </c>
      <c r="E43" s="190">
        <f>係数表!D42</f>
        <v>1</v>
      </c>
      <c r="F43" s="269">
        <f t="shared" si="0"/>
        <v>0</v>
      </c>
      <c r="G43" s="269"/>
      <c r="H43" s="269">
        <v>0</v>
      </c>
      <c r="I43" s="172"/>
      <c r="J43" s="151"/>
    </row>
    <row r="44" spans="2:10" x14ac:dyDescent="0.35">
      <c r="B44" s="165" t="s">
        <v>83</v>
      </c>
      <c r="C44" s="162" t="s">
        <v>155</v>
      </c>
      <c r="D44" s="191">
        <f>直接効果!H44</f>
        <v>0</v>
      </c>
      <c r="E44" s="192">
        <f>係数表!D43</f>
        <v>0.92723099770487383</v>
      </c>
      <c r="F44" s="191">
        <f t="shared" si="0"/>
        <v>0</v>
      </c>
      <c r="G44" s="191"/>
      <c r="H44" s="191">
        <v>0</v>
      </c>
      <c r="I44" s="174"/>
      <c r="J44" s="156"/>
    </row>
    <row r="45" spans="2:10" x14ac:dyDescent="0.35">
      <c r="B45" s="157" t="s">
        <v>94</v>
      </c>
      <c r="C45" s="169" t="s">
        <v>163</v>
      </c>
      <c r="D45" s="193"/>
      <c r="E45" s="160"/>
      <c r="F45" s="160"/>
      <c r="G45" s="160"/>
      <c r="H45" s="160"/>
      <c r="I45" s="151"/>
      <c r="J45" s="189">
        <f t="array" ref="J45:J50">MMULT(投入係数表!D45:AO50,'１次波及'!H7:H44)</f>
        <v>0</v>
      </c>
    </row>
    <row r="46" spans="2:10" x14ac:dyDescent="0.35">
      <c r="B46" s="157" t="s">
        <v>115</v>
      </c>
      <c r="C46" s="169" t="s">
        <v>116</v>
      </c>
      <c r="D46" s="193"/>
      <c r="E46" s="160"/>
      <c r="F46" s="160"/>
      <c r="G46" s="160"/>
      <c r="H46" s="160"/>
      <c r="I46" s="151"/>
      <c r="J46" s="189">
        <v>0</v>
      </c>
    </row>
    <row r="47" spans="2:10" x14ac:dyDescent="0.35">
      <c r="B47" s="157" t="s">
        <v>117</v>
      </c>
      <c r="C47" s="169" t="s">
        <v>164</v>
      </c>
      <c r="D47" s="193"/>
      <c r="E47" s="160"/>
      <c r="F47" s="160"/>
      <c r="G47" s="160"/>
      <c r="H47" s="160"/>
      <c r="I47" s="151"/>
      <c r="J47" s="189">
        <v>0</v>
      </c>
    </row>
    <row r="48" spans="2:10" x14ac:dyDescent="0.35">
      <c r="B48" s="157" t="s">
        <v>118</v>
      </c>
      <c r="C48" s="169" t="s">
        <v>165</v>
      </c>
      <c r="D48" s="193"/>
      <c r="E48" s="160"/>
      <c r="F48" s="160"/>
      <c r="G48" s="160"/>
      <c r="H48" s="160"/>
      <c r="I48" s="151"/>
      <c r="J48" s="189">
        <v>0</v>
      </c>
    </row>
    <row r="49" spans="2:10" x14ac:dyDescent="0.35">
      <c r="B49" s="157" t="s">
        <v>119</v>
      </c>
      <c r="C49" s="169" t="s">
        <v>166</v>
      </c>
      <c r="D49" s="193"/>
      <c r="E49" s="160"/>
      <c r="F49" s="160"/>
      <c r="G49" s="160"/>
      <c r="H49" s="160"/>
      <c r="I49" s="151"/>
      <c r="J49" s="189">
        <v>0</v>
      </c>
    </row>
    <row r="50" spans="2:10" x14ac:dyDescent="0.35">
      <c r="B50" s="161" t="s">
        <v>120</v>
      </c>
      <c r="C50" s="173" t="s">
        <v>167</v>
      </c>
      <c r="D50" s="193"/>
      <c r="E50" s="160"/>
      <c r="F50" s="160"/>
      <c r="G50" s="160"/>
      <c r="H50" s="160"/>
      <c r="I50" s="151"/>
      <c r="J50" s="189">
        <v>0</v>
      </c>
    </row>
    <row r="51" spans="2:10" x14ac:dyDescent="0.35">
      <c r="B51" s="157"/>
      <c r="C51" s="169" t="s">
        <v>235</v>
      </c>
      <c r="D51" s="283">
        <f>SUM(D7:D44)</f>
        <v>0</v>
      </c>
      <c r="E51" s="194"/>
      <c r="F51" s="287">
        <f>SUM(F7:F44)</f>
        <v>0</v>
      </c>
      <c r="G51" s="288"/>
      <c r="H51" s="287">
        <f>SUM(H7:H44)</f>
        <v>0</v>
      </c>
      <c r="I51" s="288"/>
      <c r="J51" s="283">
        <f>SUM(J7:J44)</f>
        <v>0</v>
      </c>
    </row>
    <row r="52" spans="2:10" x14ac:dyDescent="0.35">
      <c r="B52" s="161"/>
      <c r="C52" s="173" t="s">
        <v>122</v>
      </c>
      <c r="D52" s="284">
        <f>SUM(D45:D50)</f>
        <v>0</v>
      </c>
      <c r="E52" s="181"/>
      <c r="F52" s="284">
        <f>SUM(F45:F50)</f>
        <v>0</v>
      </c>
      <c r="G52" s="285"/>
      <c r="H52" s="284">
        <f>SUM(H45:H50)</f>
        <v>0</v>
      </c>
      <c r="I52" s="285"/>
      <c r="J52" s="284">
        <f>SUM(J45:J50)</f>
        <v>0</v>
      </c>
    </row>
    <row r="53" spans="2:10" x14ac:dyDescent="0.35">
      <c r="B53" s="155"/>
      <c r="C53" s="195" t="s">
        <v>237</v>
      </c>
      <c r="D53" s="284">
        <f>D51+D52</f>
        <v>0</v>
      </c>
      <c r="E53" s="181"/>
      <c r="F53" s="285">
        <f>F51+F52</f>
        <v>0</v>
      </c>
      <c r="G53" s="285"/>
      <c r="H53" s="285">
        <f>H51+H52</f>
        <v>0</v>
      </c>
      <c r="I53" s="285"/>
      <c r="J53" s="285">
        <f>J51+J52</f>
        <v>0</v>
      </c>
    </row>
  </sheetData>
  <phoneticPr fontId="7"/>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499984740745262"/>
  </sheetPr>
  <dimension ref="B2:M56"/>
  <sheetViews>
    <sheetView zoomScale="80" zoomScaleNormal="80" zoomScaleSheetLayoutView="80" workbookViewId="0">
      <pane xSplit="3" ySplit="6" topLeftCell="D31" activePane="bottomRight" state="frozen"/>
      <selection pane="topRight"/>
      <selection pane="bottomLeft"/>
      <selection pane="bottomRight"/>
    </sheetView>
  </sheetViews>
  <sheetFormatPr defaultRowHeight="15.75" x14ac:dyDescent="0.35"/>
  <cols>
    <col min="1" max="1" width="3" style="144" customWidth="1"/>
    <col min="2" max="2" width="6.625" style="144" customWidth="1"/>
    <col min="3" max="3" width="22.75" style="144" bestFit="1" customWidth="1"/>
    <col min="4" max="13" width="10.625" style="144" customWidth="1"/>
    <col min="14" max="256" width="9" style="144"/>
    <col min="257" max="257" width="3" style="144" customWidth="1"/>
    <col min="258" max="258" width="6.625" style="144" customWidth="1"/>
    <col min="259" max="259" width="22.75" style="144" bestFit="1" customWidth="1"/>
    <col min="260" max="269" width="10.625" style="144" customWidth="1"/>
    <col min="270" max="512" width="9" style="144"/>
    <col min="513" max="513" width="3" style="144" customWidth="1"/>
    <col min="514" max="514" width="6.625" style="144" customWidth="1"/>
    <col min="515" max="515" width="22.75" style="144" bestFit="1" customWidth="1"/>
    <col min="516" max="525" width="10.625" style="144" customWidth="1"/>
    <col min="526" max="768" width="9" style="144"/>
    <col min="769" max="769" width="3" style="144" customWidth="1"/>
    <col min="770" max="770" width="6.625" style="144" customWidth="1"/>
    <col min="771" max="771" width="22.75" style="144" bestFit="1" customWidth="1"/>
    <col min="772" max="781" width="10.625" style="144" customWidth="1"/>
    <col min="782" max="1024" width="9" style="144"/>
    <col min="1025" max="1025" width="3" style="144" customWidth="1"/>
    <col min="1026" max="1026" width="6.625" style="144" customWidth="1"/>
    <col min="1027" max="1027" width="22.75" style="144" bestFit="1" customWidth="1"/>
    <col min="1028" max="1037" width="10.625" style="144" customWidth="1"/>
    <col min="1038" max="1280" width="9" style="144"/>
    <col min="1281" max="1281" width="3" style="144" customWidth="1"/>
    <col min="1282" max="1282" width="6.625" style="144" customWidth="1"/>
    <col min="1283" max="1283" width="22.75" style="144" bestFit="1" customWidth="1"/>
    <col min="1284" max="1293" width="10.625" style="144" customWidth="1"/>
    <col min="1294" max="1536" width="9" style="144"/>
    <col min="1537" max="1537" width="3" style="144" customWidth="1"/>
    <col min="1538" max="1538" width="6.625" style="144" customWidth="1"/>
    <col min="1539" max="1539" width="22.75" style="144" bestFit="1" customWidth="1"/>
    <col min="1540" max="1549" width="10.625" style="144" customWidth="1"/>
    <col min="1550" max="1792" width="9" style="144"/>
    <col min="1793" max="1793" width="3" style="144" customWidth="1"/>
    <col min="1794" max="1794" width="6.625" style="144" customWidth="1"/>
    <col min="1795" max="1795" width="22.75" style="144" bestFit="1" customWidth="1"/>
    <col min="1796" max="1805" width="10.625" style="144" customWidth="1"/>
    <col min="1806" max="2048" width="9" style="144"/>
    <col min="2049" max="2049" width="3" style="144" customWidth="1"/>
    <col min="2050" max="2050" width="6.625" style="144" customWidth="1"/>
    <col min="2051" max="2051" width="22.75" style="144" bestFit="1" customWidth="1"/>
    <col min="2052" max="2061" width="10.625" style="144" customWidth="1"/>
    <col min="2062" max="2304" width="9" style="144"/>
    <col min="2305" max="2305" width="3" style="144" customWidth="1"/>
    <col min="2306" max="2306" width="6.625" style="144" customWidth="1"/>
    <col min="2307" max="2307" width="22.75" style="144" bestFit="1" customWidth="1"/>
    <col min="2308" max="2317" width="10.625" style="144" customWidth="1"/>
    <col min="2318" max="2560" width="9" style="144"/>
    <col min="2561" max="2561" width="3" style="144" customWidth="1"/>
    <col min="2562" max="2562" width="6.625" style="144" customWidth="1"/>
    <col min="2563" max="2563" width="22.75" style="144" bestFit="1" customWidth="1"/>
    <col min="2564" max="2573" width="10.625" style="144" customWidth="1"/>
    <col min="2574" max="2816" width="9" style="144"/>
    <col min="2817" max="2817" width="3" style="144" customWidth="1"/>
    <col min="2818" max="2818" width="6.625" style="144" customWidth="1"/>
    <col min="2819" max="2819" width="22.75" style="144" bestFit="1" customWidth="1"/>
    <col min="2820" max="2829" width="10.625" style="144" customWidth="1"/>
    <col min="2830" max="3072" width="9" style="144"/>
    <col min="3073" max="3073" width="3" style="144" customWidth="1"/>
    <col min="3074" max="3074" width="6.625" style="144" customWidth="1"/>
    <col min="3075" max="3075" width="22.75" style="144" bestFit="1" customWidth="1"/>
    <col min="3076" max="3085" width="10.625" style="144" customWidth="1"/>
    <col min="3086" max="3328" width="9" style="144"/>
    <col min="3329" max="3329" width="3" style="144" customWidth="1"/>
    <col min="3330" max="3330" width="6.625" style="144" customWidth="1"/>
    <col min="3331" max="3331" width="22.75" style="144" bestFit="1" customWidth="1"/>
    <col min="3332" max="3341" width="10.625" style="144" customWidth="1"/>
    <col min="3342" max="3584" width="9" style="144"/>
    <col min="3585" max="3585" width="3" style="144" customWidth="1"/>
    <col min="3586" max="3586" width="6.625" style="144" customWidth="1"/>
    <col min="3587" max="3587" width="22.75" style="144" bestFit="1" customWidth="1"/>
    <col min="3588" max="3597" width="10.625" style="144" customWidth="1"/>
    <col min="3598" max="3840" width="9" style="144"/>
    <col min="3841" max="3841" width="3" style="144" customWidth="1"/>
    <col min="3842" max="3842" width="6.625" style="144" customWidth="1"/>
    <col min="3843" max="3843" width="22.75" style="144" bestFit="1" customWidth="1"/>
    <col min="3844" max="3853" width="10.625" style="144" customWidth="1"/>
    <col min="3854" max="4096" width="9" style="144"/>
    <col min="4097" max="4097" width="3" style="144" customWidth="1"/>
    <col min="4098" max="4098" width="6.625" style="144" customWidth="1"/>
    <col min="4099" max="4099" width="22.75" style="144" bestFit="1" customWidth="1"/>
    <col min="4100" max="4109" width="10.625" style="144" customWidth="1"/>
    <col min="4110" max="4352" width="9" style="144"/>
    <col min="4353" max="4353" width="3" style="144" customWidth="1"/>
    <col min="4354" max="4354" width="6.625" style="144" customWidth="1"/>
    <col min="4355" max="4355" width="22.75" style="144" bestFit="1" customWidth="1"/>
    <col min="4356" max="4365" width="10.625" style="144" customWidth="1"/>
    <col min="4366" max="4608" width="9" style="144"/>
    <col min="4609" max="4609" width="3" style="144" customWidth="1"/>
    <col min="4610" max="4610" width="6.625" style="144" customWidth="1"/>
    <col min="4611" max="4611" width="22.75" style="144" bestFit="1" customWidth="1"/>
    <col min="4612" max="4621" width="10.625" style="144" customWidth="1"/>
    <col min="4622" max="4864" width="9" style="144"/>
    <col min="4865" max="4865" width="3" style="144" customWidth="1"/>
    <col min="4866" max="4866" width="6.625" style="144" customWidth="1"/>
    <col min="4867" max="4867" width="22.75" style="144" bestFit="1" customWidth="1"/>
    <col min="4868" max="4877" width="10.625" style="144" customWidth="1"/>
    <col min="4878" max="5120" width="9" style="144"/>
    <col min="5121" max="5121" width="3" style="144" customWidth="1"/>
    <col min="5122" max="5122" width="6.625" style="144" customWidth="1"/>
    <col min="5123" max="5123" width="22.75" style="144" bestFit="1" customWidth="1"/>
    <col min="5124" max="5133" width="10.625" style="144" customWidth="1"/>
    <col min="5134" max="5376" width="9" style="144"/>
    <col min="5377" max="5377" width="3" style="144" customWidth="1"/>
    <col min="5378" max="5378" width="6.625" style="144" customWidth="1"/>
    <col min="5379" max="5379" width="22.75" style="144" bestFit="1" customWidth="1"/>
    <col min="5380" max="5389" width="10.625" style="144" customWidth="1"/>
    <col min="5390" max="5632" width="9" style="144"/>
    <col min="5633" max="5633" width="3" style="144" customWidth="1"/>
    <col min="5634" max="5634" width="6.625" style="144" customWidth="1"/>
    <col min="5635" max="5635" width="22.75" style="144" bestFit="1" customWidth="1"/>
    <col min="5636" max="5645" width="10.625" style="144" customWidth="1"/>
    <col min="5646" max="5888" width="9" style="144"/>
    <col min="5889" max="5889" width="3" style="144" customWidth="1"/>
    <col min="5890" max="5890" width="6.625" style="144" customWidth="1"/>
    <col min="5891" max="5891" width="22.75" style="144" bestFit="1" customWidth="1"/>
    <col min="5892" max="5901" width="10.625" style="144" customWidth="1"/>
    <col min="5902" max="6144" width="9" style="144"/>
    <col min="6145" max="6145" width="3" style="144" customWidth="1"/>
    <col min="6146" max="6146" width="6.625" style="144" customWidth="1"/>
    <col min="6147" max="6147" width="22.75" style="144" bestFit="1" customWidth="1"/>
    <col min="6148" max="6157" width="10.625" style="144" customWidth="1"/>
    <col min="6158" max="6400" width="9" style="144"/>
    <col min="6401" max="6401" width="3" style="144" customWidth="1"/>
    <col min="6402" max="6402" width="6.625" style="144" customWidth="1"/>
    <col min="6403" max="6403" width="22.75" style="144" bestFit="1" customWidth="1"/>
    <col min="6404" max="6413" width="10.625" style="144" customWidth="1"/>
    <col min="6414" max="6656" width="9" style="144"/>
    <col min="6657" max="6657" width="3" style="144" customWidth="1"/>
    <col min="6658" max="6658" width="6.625" style="144" customWidth="1"/>
    <col min="6659" max="6659" width="22.75" style="144" bestFit="1" customWidth="1"/>
    <col min="6660" max="6669" width="10.625" style="144" customWidth="1"/>
    <col min="6670" max="6912" width="9" style="144"/>
    <col min="6913" max="6913" width="3" style="144" customWidth="1"/>
    <col min="6914" max="6914" width="6.625" style="144" customWidth="1"/>
    <col min="6915" max="6915" width="22.75" style="144" bestFit="1" customWidth="1"/>
    <col min="6916" max="6925" width="10.625" style="144" customWidth="1"/>
    <col min="6926" max="7168" width="9" style="144"/>
    <col min="7169" max="7169" width="3" style="144" customWidth="1"/>
    <col min="7170" max="7170" width="6.625" style="144" customWidth="1"/>
    <col min="7171" max="7171" width="22.75" style="144" bestFit="1" customWidth="1"/>
    <col min="7172" max="7181" width="10.625" style="144" customWidth="1"/>
    <col min="7182" max="7424" width="9" style="144"/>
    <col min="7425" max="7425" width="3" style="144" customWidth="1"/>
    <col min="7426" max="7426" width="6.625" style="144" customWidth="1"/>
    <col min="7427" max="7427" width="22.75" style="144" bestFit="1" customWidth="1"/>
    <col min="7428" max="7437" width="10.625" style="144" customWidth="1"/>
    <col min="7438" max="7680" width="9" style="144"/>
    <col min="7681" max="7681" width="3" style="144" customWidth="1"/>
    <col min="7682" max="7682" width="6.625" style="144" customWidth="1"/>
    <col min="7683" max="7683" width="22.75" style="144" bestFit="1" customWidth="1"/>
    <col min="7684" max="7693" width="10.625" style="144" customWidth="1"/>
    <col min="7694" max="7936" width="9" style="144"/>
    <col min="7937" max="7937" width="3" style="144" customWidth="1"/>
    <col min="7938" max="7938" width="6.625" style="144" customWidth="1"/>
    <col min="7939" max="7939" width="22.75" style="144" bestFit="1" customWidth="1"/>
    <col min="7940" max="7949" width="10.625" style="144" customWidth="1"/>
    <col min="7950" max="8192" width="9" style="144"/>
    <col min="8193" max="8193" width="3" style="144" customWidth="1"/>
    <col min="8194" max="8194" width="6.625" style="144" customWidth="1"/>
    <col min="8195" max="8195" width="22.75" style="144" bestFit="1" customWidth="1"/>
    <col min="8196" max="8205" width="10.625" style="144" customWidth="1"/>
    <col min="8206" max="8448" width="9" style="144"/>
    <col min="8449" max="8449" width="3" style="144" customWidth="1"/>
    <col min="8450" max="8450" width="6.625" style="144" customWidth="1"/>
    <col min="8451" max="8451" width="22.75" style="144" bestFit="1" customWidth="1"/>
    <col min="8452" max="8461" width="10.625" style="144" customWidth="1"/>
    <col min="8462" max="8704" width="9" style="144"/>
    <col min="8705" max="8705" width="3" style="144" customWidth="1"/>
    <col min="8706" max="8706" width="6.625" style="144" customWidth="1"/>
    <col min="8707" max="8707" width="22.75" style="144" bestFit="1" customWidth="1"/>
    <col min="8708" max="8717" width="10.625" style="144" customWidth="1"/>
    <col min="8718" max="8960" width="9" style="144"/>
    <col min="8961" max="8961" width="3" style="144" customWidth="1"/>
    <col min="8962" max="8962" width="6.625" style="144" customWidth="1"/>
    <col min="8963" max="8963" width="22.75" style="144" bestFit="1" customWidth="1"/>
    <col min="8964" max="8973" width="10.625" style="144" customWidth="1"/>
    <col min="8974" max="9216" width="9" style="144"/>
    <col min="9217" max="9217" width="3" style="144" customWidth="1"/>
    <col min="9218" max="9218" width="6.625" style="144" customWidth="1"/>
    <col min="9219" max="9219" width="22.75" style="144" bestFit="1" customWidth="1"/>
    <col min="9220" max="9229" width="10.625" style="144" customWidth="1"/>
    <col min="9230" max="9472" width="9" style="144"/>
    <col min="9473" max="9473" width="3" style="144" customWidth="1"/>
    <col min="9474" max="9474" width="6.625" style="144" customWidth="1"/>
    <col min="9475" max="9475" width="22.75" style="144" bestFit="1" customWidth="1"/>
    <col min="9476" max="9485" width="10.625" style="144" customWidth="1"/>
    <col min="9486" max="9728" width="9" style="144"/>
    <col min="9729" max="9729" width="3" style="144" customWidth="1"/>
    <col min="9730" max="9730" width="6.625" style="144" customWidth="1"/>
    <col min="9731" max="9731" width="22.75" style="144" bestFit="1" customWidth="1"/>
    <col min="9732" max="9741" width="10.625" style="144" customWidth="1"/>
    <col min="9742" max="9984" width="9" style="144"/>
    <col min="9985" max="9985" width="3" style="144" customWidth="1"/>
    <col min="9986" max="9986" width="6.625" style="144" customWidth="1"/>
    <col min="9987" max="9987" width="22.75" style="144" bestFit="1" customWidth="1"/>
    <col min="9988" max="9997" width="10.625" style="144" customWidth="1"/>
    <col min="9998" max="10240" width="9" style="144"/>
    <col min="10241" max="10241" width="3" style="144" customWidth="1"/>
    <col min="10242" max="10242" width="6.625" style="144" customWidth="1"/>
    <col min="10243" max="10243" width="22.75" style="144" bestFit="1" customWidth="1"/>
    <col min="10244" max="10253" width="10.625" style="144" customWidth="1"/>
    <col min="10254" max="10496" width="9" style="144"/>
    <col min="10497" max="10497" width="3" style="144" customWidth="1"/>
    <col min="10498" max="10498" width="6.625" style="144" customWidth="1"/>
    <col min="10499" max="10499" width="22.75" style="144" bestFit="1" customWidth="1"/>
    <col min="10500" max="10509" width="10.625" style="144" customWidth="1"/>
    <col min="10510" max="10752" width="9" style="144"/>
    <col min="10753" max="10753" width="3" style="144" customWidth="1"/>
    <col min="10754" max="10754" width="6.625" style="144" customWidth="1"/>
    <col min="10755" max="10755" width="22.75" style="144" bestFit="1" customWidth="1"/>
    <col min="10756" max="10765" width="10.625" style="144" customWidth="1"/>
    <col min="10766" max="11008" width="9" style="144"/>
    <col min="11009" max="11009" width="3" style="144" customWidth="1"/>
    <col min="11010" max="11010" width="6.625" style="144" customWidth="1"/>
    <col min="11011" max="11011" width="22.75" style="144" bestFit="1" customWidth="1"/>
    <col min="11012" max="11021" width="10.625" style="144" customWidth="1"/>
    <col min="11022" max="11264" width="9" style="144"/>
    <col min="11265" max="11265" width="3" style="144" customWidth="1"/>
    <col min="11266" max="11266" width="6.625" style="144" customWidth="1"/>
    <col min="11267" max="11267" width="22.75" style="144" bestFit="1" customWidth="1"/>
    <col min="11268" max="11277" width="10.625" style="144" customWidth="1"/>
    <col min="11278" max="11520" width="9" style="144"/>
    <col min="11521" max="11521" width="3" style="144" customWidth="1"/>
    <col min="11522" max="11522" width="6.625" style="144" customWidth="1"/>
    <col min="11523" max="11523" width="22.75" style="144" bestFit="1" customWidth="1"/>
    <col min="11524" max="11533" width="10.625" style="144" customWidth="1"/>
    <col min="11534" max="11776" width="9" style="144"/>
    <col min="11777" max="11777" width="3" style="144" customWidth="1"/>
    <col min="11778" max="11778" width="6.625" style="144" customWidth="1"/>
    <col min="11779" max="11779" width="22.75" style="144" bestFit="1" customWidth="1"/>
    <col min="11780" max="11789" width="10.625" style="144" customWidth="1"/>
    <col min="11790" max="12032" width="9" style="144"/>
    <col min="12033" max="12033" width="3" style="144" customWidth="1"/>
    <col min="12034" max="12034" width="6.625" style="144" customWidth="1"/>
    <col min="12035" max="12035" width="22.75" style="144" bestFit="1" customWidth="1"/>
    <col min="12036" max="12045" width="10.625" style="144" customWidth="1"/>
    <col min="12046" max="12288" width="9" style="144"/>
    <col min="12289" max="12289" width="3" style="144" customWidth="1"/>
    <col min="12290" max="12290" width="6.625" style="144" customWidth="1"/>
    <col min="12291" max="12291" width="22.75" style="144" bestFit="1" customWidth="1"/>
    <col min="12292" max="12301" width="10.625" style="144" customWidth="1"/>
    <col min="12302" max="12544" width="9" style="144"/>
    <col min="12545" max="12545" width="3" style="144" customWidth="1"/>
    <col min="12546" max="12546" width="6.625" style="144" customWidth="1"/>
    <col min="12547" max="12547" width="22.75" style="144" bestFit="1" customWidth="1"/>
    <col min="12548" max="12557" width="10.625" style="144" customWidth="1"/>
    <col min="12558" max="12800" width="9" style="144"/>
    <col min="12801" max="12801" width="3" style="144" customWidth="1"/>
    <col min="12802" max="12802" width="6.625" style="144" customWidth="1"/>
    <col min="12803" max="12803" width="22.75" style="144" bestFit="1" customWidth="1"/>
    <col min="12804" max="12813" width="10.625" style="144" customWidth="1"/>
    <col min="12814" max="13056" width="9" style="144"/>
    <col min="13057" max="13057" width="3" style="144" customWidth="1"/>
    <col min="13058" max="13058" width="6.625" style="144" customWidth="1"/>
    <col min="13059" max="13059" width="22.75" style="144" bestFit="1" customWidth="1"/>
    <col min="13060" max="13069" width="10.625" style="144" customWidth="1"/>
    <col min="13070" max="13312" width="9" style="144"/>
    <col min="13313" max="13313" width="3" style="144" customWidth="1"/>
    <col min="13314" max="13314" width="6.625" style="144" customWidth="1"/>
    <col min="13315" max="13315" width="22.75" style="144" bestFit="1" customWidth="1"/>
    <col min="13316" max="13325" width="10.625" style="144" customWidth="1"/>
    <col min="13326" max="13568" width="9" style="144"/>
    <col min="13569" max="13569" width="3" style="144" customWidth="1"/>
    <col min="13570" max="13570" width="6.625" style="144" customWidth="1"/>
    <col min="13571" max="13571" width="22.75" style="144" bestFit="1" customWidth="1"/>
    <col min="13572" max="13581" width="10.625" style="144" customWidth="1"/>
    <col min="13582" max="13824" width="9" style="144"/>
    <col min="13825" max="13825" width="3" style="144" customWidth="1"/>
    <col min="13826" max="13826" width="6.625" style="144" customWidth="1"/>
    <col min="13827" max="13827" width="22.75" style="144" bestFit="1" customWidth="1"/>
    <col min="13828" max="13837" width="10.625" style="144" customWidth="1"/>
    <col min="13838" max="14080" width="9" style="144"/>
    <col min="14081" max="14081" width="3" style="144" customWidth="1"/>
    <col min="14082" max="14082" width="6.625" style="144" customWidth="1"/>
    <col min="14083" max="14083" width="22.75" style="144" bestFit="1" customWidth="1"/>
    <col min="14084" max="14093" width="10.625" style="144" customWidth="1"/>
    <col min="14094" max="14336" width="9" style="144"/>
    <col min="14337" max="14337" width="3" style="144" customWidth="1"/>
    <col min="14338" max="14338" width="6.625" style="144" customWidth="1"/>
    <col min="14339" max="14339" width="22.75" style="144" bestFit="1" customWidth="1"/>
    <col min="14340" max="14349" width="10.625" style="144" customWidth="1"/>
    <col min="14350" max="14592" width="9" style="144"/>
    <col min="14593" max="14593" width="3" style="144" customWidth="1"/>
    <col min="14594" max="14594" width="6.625" style="144" customWidth="1"/>
    <col min="14595" max="14595" width="22.75" style="144" bestFit="1" customWidth="1"/>
    <col min="14596" max="14605" width="10.625" style="144" customWidth="1"/>
    <col min="14606" max="14848" width="9" style="144"/>
    <col min="14849" max="14849" width="3" style="144" customWidth="1"/>
    <col min="14850" max="14850" width="6.625" style="144" customWidth="1"/>
    <col min="14851" max="14851" width="22.75" style="144" bestFit="1" customWidth="1"/>
    <col min="14852" max="14861" width="10.625" style="144" customWidth="1"/>
    <col min="14862" max="15104" width="9" style="144"/>
    <col min="15105" max="15105" width="3" style="144" customWidth="1"/>
    <col min="15106" max="15106" width="6.625" style="144" customWidth="1"/>
    <col min="15107" max="15107" width="22.75" style="144" bestFit="1" customWidth="1"/>
    <col min="15108" max="15117" width="10.625" style="144" customWidth="1"/>
    <col min="15118" max="15360" width="9" style="144"/>
    <col min="15361" max="15361" width="3" style="144" customWidth="1"/>
    <col min="15362" max="15362" width="6.625" style="144" customWidth="1"/>
    <col min="15363" max="15363" width="22.75" style="144" bestFit="1" customWidth="1"/>
    <col min="15364" max="15373" width="10.625" style="144" customWidth="1"/>
    <col min="15374" max="15616" width="9" style="144"/>
    <col min="15617" max="15617" width="3" style="144" customWidth="1"/>
    <col min="15618" max="15618" width="6.625" style="144" customWidth="1"/>
    <col min="15619" max="15619" width="22.75" style="144" bestFit="1" customWidth="1"/>
    <col min="15620" max="15629" width="10.625" style="144" customWidth="1"/>
    <col min="15630" max="15872" width="9" style="144"/>
    <col min="15873" max="15873" width="3" style="144" customWidth="1"/>
    <col min="15874" max="15874" width="6.625" style="144" customWidth="1"/>
    <col min="15875" max="15875" width="22.75" style="144" bestFit="1" customWidth="1"/>
    <col min="15876" max="15885" width="10.625" style="144" customWidth="1"/>
    <col min="15886" max="16128" width="9" style="144"/>
    <col min="16129" max="16129" width="3" style="144" customWidth="1"/>
    <col min="16130" max="16130" width="6.625" style="144" customWidth="1"/>
    <col min="16131" max="16131" width="22.75" style="144" bestFit="1" customWidth="1"/>
    <col min="16132" max="16141" width="10.625" style="144" customWidth="1"/>
    <col min="16142" max="16384" width="9" style="144"/>
  </cols>
  <sheetData>
    <row r="2" spans="2:13" x14ac:dyDescent="0.35">
      <c r="B2" s="151" t="s">
        <v>275</v>
      </c>
    </row>
    <row r="4" spans="2:13" ht="15" customHeight="1" x14ac:dyDescent="0.35">
      <c r="B4" s="145"/>
      <c r="C4" s="146"/>
      <c r="D4" s="196" t="s">
        <v>251</v>
      </c>
      <c r="E4" s="196" t="s">
        <v>252</v>
      </c>
      <c r="F4" s="196" t="s">
        <v>253</v>
      </c>
      <c r="G4" s="196" t="s">
        <v>254</v>
      </c>
      <c r="H4" s="196" t="s">
        <v>226</v>
      </c>
      <c r="I4" s="196" t="s">
        <v>227</v>
      </c>
      <c r="J4" s="196" t="s">
        <v>239</v>
      </c>
      <c r="K4" s="196" t="s">
        <v>240</v>
      </c>
      <c r="L4" s="197" t="s">
        <v>241</v>
      </c>
      <c r="M4" s="197" t="s">
        <v>255</v>
      </c>
    </row>
    <row r="5" spans="2:13" ht="15" customHeight="1" x14ac:dyDescent="0.35">
      <c r="B5" s="150"/>
      <c r="C5" s="151"/>
      <c r="D5" s="184"/>
      <c r="E5" s="184"/>
      <c r="F5" s="184" t="s">
        <v>256</v>
      </c>
      <c r="G5" s="184" t="s">
        <v>257</v>
      </c>
      <c r="H5" s="184"/>
      <c r="I5" s="184"/>
      <c r="J5" s="184"/>
      <c r="K5" s="184"/>
      <c r="L5" s="198" t="s">
        <v>243</v>
      </c>
      <c r="M5" s="198" t="s">
        <v>241</v>
      </c>
    </row>
    <row r="6" spans="2:13" s="202" customFormat="1" ht="15" customHeight="1" x14ac:dyDescent="0.35">
      <c r="B6" s="155"/>
      <c r="C6" s="156"/>
      <c r="D6" s="199" t="s">
        <v>258</v>
      </c>
      <c r="E6" s="199" t="s">
        <v>259</v>
      </c>
      <c r="F6" s="199" t="s">
        <v>260</v>
      </c>
      <c r="G6" s="200" t="s">
        <v>261</v>
      </c>
      <c r="H6" s="199" t="s">
        <v>262</v>
      </c>
      <c r="I6" s="199" t="s">
        <v>263</v>
      </c>
      <c r="J6" s="199" t="s">
        <v>264</v>
      </c>
      <c r="K6" s="199" t="s">
        <v>265</v>
      </c>
      <c r="L6" s="201" t="s">
        <v>266</v>
      </c>
      <c r="M6" s="201" t="s">
        <v>267</v>
      </c>
    </row>
    <row r="7" spans="2:13" x14ac:dyDescent="0.35">
      <c r="B7" s="175" t="s">
        <v>27</v>
      </c>
      <c r="C7" s="168" t="s">
        <v>138</v>
      </c>
      <c r="D7" s="146"/>
      <c r="E7" s="170"/>
      <c r="F7" s="187">
        <f>係数表!$H6</f>
        <v>1.370471974858436E-2</v>
      </c>
      <c r="G7" s="188">
        <f>$D$53*$E$53*F7</f>
        <v>0</v>
      </c>
      <c r="H7" s="187">
        <f>係数表!D6</f>
        <v>0.13662081918827795</v>
      </c>
      <c r="I7" s="188">
        <f>G7*H7</f>
        <v>0</v>
      </c>
      <c r="J7" s="188"/>
      <c r="K7" s="188">
        <f t="array" ref="K7:K44">MMULT('逆行列（IM）'!D6:AO43,'２次波及'!I7:I44)</f>
        <v>0</v>
      </c>
      <c r="L7" s="188"/>
      <c r="M7" s="188"/>
    </row>
    <row r="8" spans="2:13" x14ac:dyDescent="0.35">
      <c r="B8" s="157" t="s">
        <v>28</v>
      </c>
      <c r="C8" s="158" t="s">
        <v>29</v>
      </c>
      <c r="D8" s="151"/>
      <c r="E8" s="160"/>
      <c r="F8" s="190">
        <f>係数表!$H7</f>
        <v>-2.0715844496683088E-5</v>
      </c>
      <c r="G8" s="159">
        <f t="shared" ref="G8:G44" si="0">$D$53*$E$53*F8</f>
        <v>0</v>
      </c>
      <c r="H8" s="190">
        <f>係数表!D7</f>
        <v>2.1052631578947323E-2</v>
      </c>
      <c r="I8" s="159">
        <f t="shared" ref="I8:I44" si="1">G8*H8</f>
        <v>0</v>
      </c>
      <c r="J8" s="159"/>
      <c r="K8" s="159">
        <v>0</v>
      </c>
      <c r="L8" s="159"/>
      <c r="M8" s="159"/>
    </row>
    <row r="9" spans="2:13" x14ac:dyDescent="0.35">
      <c r="B9" s="157" t="s">
        <v>30</v>
      </c>
      <c r="C9" s="158" t="s">
        <v>139</v>
      </c>
      <c r="D9" s="151"/>
      <c r="E9" s="160"/>
      <c r="F9" s="190">
        <f>係数表!$H8</f>
        <v>9.4081517187698457E-2</v>
      </c>
      <c r="G9" s="159">
        <f t="shared" si="0"/>
        <v>0</v>
      </c>
      <c r="H9" s="190">
        <f>係数表!D8</f>
        <v>0.1991524927167343</v>
      </c>
      <c r="I9" s="159">
        <f t="shared" si="1"/>
        <v>0</v>
      </c>
      <c r="J9" s="159"/>
      <c r="K9" s="159">
        <v>0</v>
      </c>
      <c r="L9" s="159"/>
      <c r="M9" s="159"/>
    </row>
    <row r="10" spans="2:13" x14ac:dyDescent="0.35">
      <c r="B10" s="157" t="s">
        <v>31</v>
      </c>
      <c r="C10" s="158" t="s">
        <v>140</v>
      </c>
      <c r="D10" s="151"/>
      <c r="E10" s="160"/>
      <c r="F10" s="190">
        <f>係数表!$H9</f>
        <v>1.5038684292567495E-2</v>
      </c>
      <c r="G10" s="159">
        <f t="shared" si="0"/>
        <v>0</v>
      </c>
      <c r="H10" s="190">
        <f>係数表!D9</f>
        <v>5.941166853218971E-2</v>
      </c>
      <c r="I10" s="159">
        <f t="shared" si="1"/>
        <v>0</v>
      </c>
      <c r="J10" s="159"/>
      <c r="K10" s="159">
        <v>0</v>
      </c>
      <c r="L10" s="159"/>
      <c r="M10" s="159"/>
    </row>
    <row r="11" spans="2:13" x14ac:dyDescent="0.35">
      <c r="B11" s="161" t="s">
        <v>33</v>
      </c>
      <c r="C11" s="162" t="s">
        <v>34</v>
      </c>
      <c r="D11" s="164"/>
      <c r="E11" s="164"/>
      <c r="F11" s="192">
        <f>係数表!$H10</f>
        <v>1.3224180077062941E-3</v>
      </c>
      <c r="G11" s="163">
        <f t="shared" si="0"/>
        <v>0</v>
      </c>
      <c r="H11" s="192">
        <f>係数表!D10</f>
        <v>6.2304468790044254E-2</v>
      </c>
      <c r="I11" s="163">
        <f t="shared" si="1"/>
        <v>0</v>
      </c>
      <c r="J11" s="163"/>
      <c r="K11" s="163">
        <v>0</v>
      </c>
      <c r="L11" s="163"/>
      <c r="M11" s="163"/>
    </row>
    <row r="12" spans="2:13" x14ac:dyDescent="0.35">
      <c r="B12" s="157" t="s">
        <v>35</v>
      </c>
      <c r="C12" s="158" t="s">
        <v>141</v>
      </c>
      <c r="D12" s="151"/>
      <c r="E12" s="160"/>
      <c r="F12" s="190">
        <f>係数表!$H11</f>
        <v>9.853270692242018E-3</v>
      </c>
      <c r="G12" s="159">
        <f t="shared" si="0"/>
        <v>0</v>
      </c>
      <c r="H12" s="190">
        <f>係数表!D11</f>
        <v>7.6425770132589665E-2</v>
      </c>
      <c r="I12" s="159">
        <f t="shared" si="1"/>
        <v>0</v>
      </c>
      <c r="J12" s="159"/>
      <c r="K12" s="159">
        <v>0</v>
      </c>
      <c r="L12" s="159"/>
      <c r="M12" s="159"/>
    </row>
    <row r="13" spans="2:13" x14ac:dyDescent="0.35">
      <c r="B13" s="157" t="s">
        <v>37</v>
      </c>
      <c r="C13" s="158" t="s">
        <v>142</v>
      </c>
      <c r="D13" s="151"/>
      <c r="E13" s="160"/>
      <c r="F13" s="190">
        <f>係数表!$H12</f>
        <v>1.7715103480737321E-2</v>
      </c>
      <c r="G13" s="159">
        <f t="shared" si="0"/>
        <v>0</v>
      </c>
      <c r="H13" s="190">
        <f>係数表!D12</f>
        <v>3.8664765579132787E-2</v>
      </c>
      <c r="I13" s="159">
        <f t="shared" si="1"/>
        <v>0</v>
      </c>
      <c r="J13" s="159"/>
      <c r="K13" s="159">
        <v>0</v>
      </c>
      <c r="L13" s="159"/>
      <c r="M13" s="159"/>
    </row>
    <row r="14" spans="2:13" x14ac:dyDescent="0.35">
      <c r="B14" s="157" t="s">
        <v>39</v>
      </c>
      <c r="C14" s="158" t="s">
        <v>143</v>
      </c>
      <c r="D14" s="151"/>
      <c r="E14" s="160"/>
      <c r="F14" s="190">
        <f>係数表!$H13</f>
        <v>2.9548944748465501E-3</v>
      </c>
      <c r="G14" s="159">
        <f t="shared" si="0"/>
        <v>0</v>
      </c>
      <c r="H14" s="190">
        <f>係数表!D13</f>
        <v>8.2114124286644219E-2</v>
      </c>
      <c r="I14" s="159">
        <f t="shared" si="1"/>
        <v>0</v>
      </c>
      <c r="J14" s="159"/>
      <c r="K14" s="159">
        <v>0</v>
      </c>
      <c r="L14" s="159"/>
      <c r="M14" s="159"/>
    </row>
    <row r="15" spans="2:13" x14ac:dyDescent="0.35">
      <c r="B15" s="157" t="s">
        <v>41</v>
      </c>
      <c r="C15" s="158" t="s">
        <v>144</v>
      </c>
      <c r="D15" s="151"/>
      <c r="E15" s="160"/>
      <c r="F15" s="190">
        <f>係数表!$H14</f>
        <v>5.1416046832751137E-4</v>
      </c>
      <c r="G15" s="159">
        <f t="shared" si="0"/>
        <v>0</v>
      </c>
      <c r="H15" s="190">
        <f>係数表!D14</f>
        <v>0.13684037683955586</v>
      </c>
      <c r="I15" s="159">
        <f t="shared" si="1"/>
        <v>0</v>
      </c>
      <c r="J15" s="159"/>
      <c r="K15" s="159">
        <v>0</v>
      </c>
      <c r="L15" s="159"/>
      <c r="M15" s="159"/>
    </row>
    <row r="16" spans="2:13" x14ac:dyDescent="0.35">
      <c r="B16" s="165" t="s">
        <v>43</v>
      </c>
      <c r="C16" s="162" t="s">
        <v>145</v>
      </c>
      <c r="D16" s="164"/>
      <c r="E16" s="164"/>
      <c r="F16" s="192">
        <f>係数表!$H15</f>
        <v>-1.2191783892310211E-4</v>
      </c>
      <c r="G16" s="163">
        <f t="shared" si="0"/>
        <v>0</v>
      </c>
      <c r="H16" s="192">
        <f>係数表!D15</f>
        <v>2.4099848617436415E-2</v>
      </c>
      <c r="I16" s="163">
        <f t="shared" si="1"/>
        <v>0</v>
      </c>
      <c r="J16" s="163"/>
      <c r="K16" s="163">
        <v>0</v>
      </c>
      <c r="L16" s="163"/>
      <c r="M16" s="163"/>
    </row>
    <row r="17" spans="2:13" x14ac:dyDescent="0.35">
      <c r="B17" s="166" t="s">
        <v>45</v>
      </c>
      <c r="C17" s="158" t="s">
        <v>146</v>
      </c>
      <c r="D17" s="151"/>
      <c r="E17" s="160"/>
      <c r="F17" s="190">
        <f>係数表!$H16</f>
        <v>5.9532582627353197E-4</v>
      </c>
      <c r="G17" s="159">
        <f t="shared" si="0"/>
        <v>0</v>
      </c>
      <c r="H17" s="190">
        <f>係数表!D16</f>
        <v>9.3632808850809379E-2</v>
      </c>
      <c r="I17" s="159">
        <f t="shared" si="1"/>
        <v>0</v>
      </c>
      <c r="J17" s="159"/>
      <c r="K17" s="159">
        <v>0</v>
      </c>
      <c r="L17" s="159"/>
      <c r="M17" s="159"/>
    </row>
    <row r="18" spans="2:13" x14ac:dyDescent="0.35">
      <c r="B18" s="166" t="s">
        <v>47</v>
      </c>
      <c r="C18" s="158" t="s">
        <v>147</v>
      </c>
      <c r="D18" s="151"/>
      <c r="E18" s="160"/>
      <c r="F18" s="190">
        <f>係数表!$H17</f>
        <v>1.309513055396885E-3</v>
      </c>
      <c r="G18" s="159">
        <f t="shared" si="0"/>
        <v>0</v>
      </c>
      <c r="H18" s="190">
        <f>係数表!D17</f>
        <v>0.12086712905155139</v>
      </c>
      <c r="I18" s="159">
        <f t="shared" si="1"/>
        <v>0</v>
      </c>
      <c r="J18" s="159"/>
      <c r="K18" s="159">
        <v>0</v>
      </c>
      <c r="L18" s="159"/>
      <c r="M18" s="159"/>
    </row>
    <row r="19" spans="2:13" x14ac:dyDescent="0.35">
      <c r="B19" s="166" t="s">
        <v>48</v>
      </c>
      <c r="C19" s="158" t="s">
        <v>49</v>
      </c>
      <c r="D19" s="151"/>
      <c r="E19" s="160"/>
      <c r="F19" s="190">
        <f>係数表!$H18</f>
        <v>4.9582185188782475E-5</v>
      </c>
      <c r="G19" s="159">
        <f t="shared" si="0"/>
        <v>0</v>
      </c>
      <c r="H19" s="190">
        <f>係数表!D18</f>
        <v>0.17163846342496603</v>
      </c>
      <c r="I19" s="159">
        <f t="shared" si="1"/>
        <v>0</v>
      </c>
      <c r="J19" s="159"/>
      <c r="K19" s="159">
        <v>0</v>
      </c>
      <c r="L19" s="159"/>
      <c r="M19" s="159"/>
    </row>
    <row r="20" spans="2:13" x14ac:dyDescent="0.35">
      <c r="B20" s="166" t="s">
        <v>50</v>
      </c>
      <c r="C20" s="158" t="s">
        <v>51</v>
      </c>
      <c r="D20" s="151"/>
      <c r="E20" s="160"/>
      <c r="F20" s="190">
        <f>係数表!$H19</f>
        <v>2.1734656521110126E-5</v>
      </c>
      <c r="G20" s="159">
        <f t="shared" si="0"/>
        <v>0</v>
      </c>
      <c r="H20" s="190">
        <f>係数表!D19</f>
        <v>0.3342613484727176</v>
      </c>
      <c r="I20" s="159">
        <f t="shared" si="1"/>
        <v>0</v>
      </c>
      <c r="J20" s="159"/>
      <c r="K20" s="159">
        <v>0</v>
      </c>
      <c r="L20" s="159"/>
      <c r="M20" s="159"/>
    </row>
    <row r="21" spans="2:13" x14ac:dyDescent="0.35">
      <c r="B21" s="165" t="s">
        <v>52</v>
      </c>
      <c r="C21" s="162" t="s">
        <v>53</v>
      </c>
      <c r="D21" s="164"/>
      <c r="E21" s="164"/>
      <c r="F21" s="192">
        <f>係数表!$H20</f>
        <v>2.3568518165078791E-4</v>
      </c>
      <c r="G21" s="163">
        <f t="shared" si="0"/>
        <v>0</v>
      </c>
      <c r="H21" s="192">
        <f>係数表!D20</f>
        <v>8.5185539795653131E-2</v>
      </c>
      <c r="I21" s="163">
        <f t="shared" si="1"/>
        <v>0</v>
      </c>
      <c r="J21" s="163"/>
      <c r="K21" s="163">
        <v>0</v>
      </c>
      <c r="L21" s="163"/>
      <c r="M21" s="163"/>
    </row>
    <row r="22" spans="2:13" x14ac:dyDescent="0.35">
      <c r="B22" s="166" t="s">
        <v>54</v>
      </c>
      <c r="C22" s="158" t="s">
        <v>55</v>
      </c>
      <c r="D22" s="289"/>
      <c r="E22" s="160"/>
      <c r="F22" s="190">
        <f>係数表!$H21</f>
        <v>4.9276541581454365E-4</v>
      </c>
      <c r="G22" s="159">
        <f t="shared" si="0"/>
        <v>0</v>
      </c>
      <c r="H22" s="190">
        <f>係数表!D21</f>
        <v>8.1917333707814954E-4</v>
      </c>
      <c r="I22" s="159">
        <f t="shared" si="1"/>
        <v>0</v>
      </c>
      <c r="J22" s="159"/>
      <c r="K22" s="159">
        <v>0</v>
      </c>
      <c r="L22" s="159"/>
      <c r="M22" s="159"/>
    </row>
    <row r="23" spans="2:13" x14ac:dyDescent="0.35">
      <c r="B23" s="166" t="s">
        <v>56</v>
      </c>
      <c r="C23" s="158" t="s">
        <v>148</v>
      </c>
      <c r="D23" s="290"/>
      <c r="E23" s="160"/>
      <c r="F23" s="190">
        <f>係数表!$H22</f>
        <v>1.2087185857802368E-2</v>
      </c>
      <c r="G23" s="159">
        <f t="shared" si="0"/>
        <v>0</v>
      </c>
      <c r="H23" s="190">
        <f>係数表!D22</f>
        <v>0.10031049523679147</v>
      </c>
      <c r="I23" s="159">
        <f t="shared" si="1"/>
        <v>0</v>
      </c>
      <c r="J23" s="159"/>
      <c r="K23" s="159">
        <v>0</v>
      </c>
      <c r="L23" s="159"/>
      <c r="M23" s="159"/>
    </row>
    <row r="24" spans="2:13" x14ac:dyDescent="0.35">
      <c r="B24" s="166" t="s">
        <v>57</v>
      </c>
      <c r="C24" s="158" t="s">
        <v>149</v>
      </c>
      <c r="D24" s="290"/>
      <c r="E24" s="160"/>
      <c r="F24" s="190">
        <f>係数表!$H23</f>
        <v>1.2980344399216737E-2</v>
      </c>
      <c r="G24" s="159">
        <f t="shared" si="0"/>
        <v>0</v>
      </c>
      <c r="H24" s="190">
        <f>係数表!D23</f>
        <v>3.7566542631793931E-3</v>
      </c>
      <c r="I24" s="159">
        <f t="shared" si="1"/>
        <v>0</v>
      </c>
      <c r="J24" s="260"/>
      <c r="K24" s="159">
        <v>0</v>
      </c>
      <c r="L24" s="260"/>
      <c r="M24" s="159"/>
    </row>
    <row r="25" spans="2:13" x14ac:dyDescent="0.35">
      <c r="B25" s="166" t="s">
        <v>58</v>
      </c>
      <c r="C25" s="158" t="s">
        <v>150</v>
      </c>
      <c r="D25" s="290"/>
      <c r="E25" s="160"/>
      <c r="F25" s="190">
        <f>係数表!$H24</f>
        <v>2.2611514070133662E-2</v>
      </c>
      <c r="G25" s="159">
        <f t="shared" si="0"/>
        <v>0</v>
      </c>
      <c r="H25" s="190">
        <f>係数表!D24</f>
        <v>9.3165400489308658E-2</v>
      </c>
      <c r="I25" s="159">
        <f t="shared" si="1"/>
        <v>0</v>
      </c>
      <c r="J25" s="159"/>
      <c r="K25" s="159">
        <v>0</v>
      </c>
      <c r="L25" s="159"/>
      <c r="M25" s="159"/>
    </row>
    <row r="26" spans="2:13" x14ac:dyDescent="0.35">
      <c r="B26" s="165" t="s">
        <v>137</v>
      </c>
      <c r="C26" s="162" t="s">
        <v>151</v>
      </c>
      <c r="D26" s="291"/>
      <c r="E26" s="164"/>
      <c r="F26" s="192">
        <f>係数表!$H25</f>
        <v>7.1996049726177284E-4</v>
      </c>
      <c r="G26" s="163">
        <f t="shared" si="0"/>
        <v>0</v>
      </c>
      <c r="H26" s="192">
        <f>係数表!D25</f>
        <v>0.11193474020216354</v>
      </c>
      <c r="I26" s="163">
        <f t="shared" si="1"/>
        <v>0</v>
      </c>
      <c r="J26" s="163"/>
      <c r="K26" s="163">
        <v>0</v>
      </c>
      <c r="L26" s="163"/>
      <c r="M26" s="163"/>
    </row>
    <row r="27" spans="2:13" x14ac:dyDescent="0.35">
      <c r="B27" s="166" t="s">
        <v>59</v>
      </c>
      <c r="C27" s="158" t="s">
        <v>60</v>
      </c>
      <c r="D27" s="151"/>
      <c r="E27" s="160"/>
      <c r="F27" s="190">
        <f>係数表!$H26</f>
        <v>1.0316490559348178E-2</v>
      </c>
      <c r="G27" s="159">
        <f t="shared" si="0"/>
        <v>0</v>
      </c>
      <c r="H27" s="190">
        <f>係数表!D26</f>
        <v>0.27339182575724175</v>
      </c>
      <c r="I27" s="159">
        <f t="shared" si="1"/>
        <v>0</v>
      </c>
      <c r="J27" s="159"/>
      <c r="K27" s="159">
        <v>0</v>
      </c>
      <c r="L27" s="159"/>
      <c r="M27" s="159"/>
    </row>
    <row r="28" spans="2:13" x14ac:dyDescent="0.35">
      <c r="B28" s="166" t="s">
        <v>61</v>
      </c>
      <c r="C28" s="158" t="s">
        <v>32</v>
      </c>
      <c r="D28" s="151"/>
      <c r="E28" s="160"/>
      <c r="F28" s="190">
        <f>係数表!$H27</f>
        <v>0</v>
      </c>
      <c r="G28" s="159">
        <f t="shared" si="0"/>
        <v>0</v>
      </c>
      <c r="H28" s="190">
        <f>係数表!D27</f>
        <v>1</v>
      </c>
      <c r="I28" s="159">
        <f t="shared" si="1"/>
        <v>0</v>
      </c>
      <c r="J28" s="159"/>
      <c r="K28" s="159">
        <v>0</v>
      </c>
      <c r="L28" s="159"/>
      <c r="M28" s="159"/>
    </row>
    <row r="29" spans="2:13" x14ac:dyDescent="0.35">
      <c r="B29" s="166" t="s">
        <v>62</v>
      </c>
      <c r="C29" s="158" t="s">
        <v>63</v>
      </c>
      <c r="D29" s="151"/>
      <c r="E29" s="160"/>
      <c r="F29" s="190">
        <f>係数表!$H28</f>
        <v>1.9306827466900496E-2</v>
      </c>
      <c r="G29" s="159">
        <f t="shared" si="0"/>
        <v>0</v>
      </c>
      <c r="H29" s="190">
        <f>係数表!D28</f>
        <v>0.4482328320814174</v>
      </c>
      <c r="I29" s="159">
        <f t="shared" si="1"/>
        <v>0</v>
      </c>
      <c r="J29" s="159"/>
      <c r="K29" s="159">
        <v>0</v>
      </c>
      <c r="L29" s="159"/>
      <c r="M29" s="159"/>
    </row>
    <row r="30" spans="2:13" x14ac:dyDescent="0.35">
      <c r="B30" s="166" t="s">
        <v>64</v>
      </c>
      <c r="C30" s="158" t="s">
        <v>65</v>
      </c>
      <c r="D30" s="151"/>
      <c r="E30" s="160"/>
      <c r="F30" s="190">
        <f>係数表!$H29</f>
        <v>8.7556705379259574E-3</v>
      </c>
      <c r="G30" s="159">
        <f t="shared" si="0"/>
        <v>0</v>
      </c>
      <c r="H30" s="190">
        <f>係数表!D29</f>
        <v>0.76767676767676774</v>
      </c>
      <c r="I30" s="159">
        <f t="shared" si="1"/>
        <v>0</v>
      </c>
      <c r="J30" s="159"/>
      <c r="K30" s="159">
        <v>0</v>
      </c>
      <c r="L30" s="159"/>
      <c r="M30" s="159"/>
    </row>
    <row r="31" spans="2:13" x14ac:dyDescent="0.35">
      <c r="B31" s="165" t="s">
        <v>66</v>
      </c>
      <c r="C31" s="162" t="s">
        <v>67</v>
      </c>
      <c r="D31" s="164"/>
      <c r="E31" s="164"/>
      <c r="F31" s="192">
        <f>係数表!$H30</f>
        <v>1.5346705127952602E-3</v>
      </c>
      <c r="G31" s="163">
        <f t="shared" si="0"/>
        <v>0</v>
      </c>
      <c r="H31" s="192">
        <f>係数表!D30</f>
        <v>0.6510125301901204</v>
      </c>
      <c r="I31" s="163">
        <f t="shared" si="1"/>
        <v>0</v>
      </c>
      <c r="J31" s="163"/>
      <c r="K31" s="163">
        <v>0</v>
      </c>
      <c r="L31" s="163"/>
      <c r="M31" s="163"/>
    </row>
    <row r="32" spans="2:13" x14ac:dyDescent="0.35">
      <c r="B32" s="167" t="s">
        <v>68</v>
      </c>
      <c r="C32" s="168" t="s">
        <v>36</v>
      </c>
      <c r="D32" s="151"/>
      <c r="E32" s="160"/>
      <c r="F32" s="190">
        <f>係数表!$H31</f>
        <v>0.15522620004170337</v>
      </c>
      <c r="G32" s="159">
        <f t="shared" si="0"/>
        <v>0</v>
      </c>
      <c r="H32" s="190">
        <f>係数表!D31</f>
        <v>0.96276406306794748</v>
      </c>
      <c r="I32" s="159">
        <f t="shared" si="1"/>
        <v>0</v>
      </c>
      <c r="J32" s="159"/>
      <c r="K32" s="159">
        <v>0</v>
      </c>
      <c r="L32" s="159"/>
      <c r="M32" s="159"/>
    </row>
    <row r="33" spans="2:13" x14ac:dyDescent="0.35">
      <c r="B33" s="166" t="s">
        <v>69</v>
      </c>
      <c r="C33" s="158" t="s">
        <v>38</v>
      </c>
      <c r="D33" s="151"/>
      <c r="E33" s="160"/>
      <c r="F33" s="190">
        <f>係数表!$H32</f>
        <v>8.3878454367069824E-2</v>
      </c>
      <c r="G33" s="159">
        <f t="shared" si="0"/>
        <v>0</v>
      </c>
      <c r="H33" s="190">
        <f>係数表!D32</f>
        <v>0.94991002804445002</v>
      </c>
      <c r="I33" s="159">
        <f t="shared" si="1"/>
        <v>0</v>
      </c>
      <c r="J33" s="159"/>
      <c r="K33" s="159">
        <v>0</v>
      </c>
      <c r="L33" s="159"/>
      <c r="M33" s="159"/>
    </row>
    <row r="34" spans="2:13" x14ac:dyDescent="0.35">
      <c r="B34" s="166" t="s">
        <v>70</v>
      </c>
      <c r="C34" s="158" t="s">
        <v>40</v>
      </c>
      <c r="D34" s="172"/>
      <c r="E34" s="159"/>
      <c r="F34" s="190">
        <f>係数表!$H33</f>
        <v>0.18872236217680735</v>
      </c>
      <c r="G34" s="159">
        <f t="shared" si="0"/>
        <v>0</v>
      </c>
      <c r="H34" s="159">
        <f>係数表!D33</f>
        <v>0.99213209733487828</v>
      </c>
      <c r="I34" s="159">
        <f t="shared" si="1"/>
        <v>0</v>
      </c>
      <c r="J34" s="160"/>
      <c r="K34" s="203">
        <v>0</v>
      </c>
      <c r="L34" s="160"/>
      <c r="M34" s="159"/>
    </row>
    <row r="35" spans="2:13" x14ac:dyDescent="0.35">
      <c r="B35" s="166" t="s">
        <v>71</v>
      </c>
      <c r="C35" s="158" t="s">
        <v>42</v>
      </c>
      <c r="D35" s="172"/>
      <c r="E35" s="159"/>
      <c r="F35" s="190">
        <f>係数表!$H34</f>
        <v>3.911592926184352E-2</v>
      </c>
      <c r="G35" s="159">
        <f t="shared" si="0"/>
        <v>0</v>
      </c>
      <c r="H35" s="159">
        <f>係数表!D34</f>
        <v>0.62917076536986905</v>
      </c>
      <c r="I35" s="159">
        <f t="shared" si="1"/>
        <v>0</v>
      </c>
      <c r="J35" s="160"/>
      <c r="K35" s="203">
        <v>0</v>
      </c>
      <c r="L35" s="160"/>
      <c r="M35" s="159"/>
    </row>
    <row r="36" spans="2:13" x14ac:dyDescent="0.35">
      <c r="B36" s="165" t="s">
        <v>72</v>
      </c>
      <c r="C36" s="162" t="s">
        <v>44</v>
      </c>
      <c r="D36" s="163"/>
      <c r="E36" s="163"/>
      <c r="F36" s="192">
        <f>係数表!$H35</f>
        <v>4.1242529560830889E-2</v>
      </c>
      <c r="G36" s="163">
        <f t="shared" si="0"/>
        <v>0</v>
      </c>
      <c r="H36" s="163">
        <f>係数表!D35</f>
        <v>0.59082025868098986</v>
      </c>
      <c r="I36" s="163">
        <f t="shared" si="1"/>
        <v>0</v>
      </c>
      <c r="J36" s="164"/>
      <c r="K36" s="204">
        <v>0</v>
      </c>
      <c r="L36" s="164"/>
      <c r="M36" s="163"/>
    </row>
    <row r="37" spans="2:13" x14ac:dyDescent="0.35">
      <c r="B37" s="166" t="s">
        <v>73</v>
      </c>
      <c r="C37" s="158" t="s">
        <v>46</v>
      </c>
      <c r="D37" s="172"/>
      <c r="E37" s="159"/>
      <c r="F37" s="190">
        <f>係数表!$H36</f>
        <v>3.8317520238700864E-3</v>
      </c>
      <c r="G37" s="159">
        <f t="shared" si="0"/>
        <v>0</v>
      </c>
      <c r="H37" s="159">
        <f>係数表!D36</f>
        <v>1</v>
      </c>
      <c r="I37" s="159">
        <f t="shared" si="1"/>
        <v>0</v>
      </c>
      <c r="J37" s="160"/>
      <c r="K37" s="203">
        <v>0</v>
      </c>
      <c r="L37" s="160"/>
      <c r="M37" s="159"/>
    </row>
    <row r="38" spans="2:13" x14ac:dyDescent="0.35">
      <c r="B38" s="166" t="s">
        <v>74</v>
      </c>
      <c r="C38" s="158" t="s">
        <v>152</v>
      </c>
      <c r="D38" s="151"/>
      <c r="E38" s="159"/>
      <c r="F38" s="190">
        <f>係数表!$H37</f>
        <v>3.2150990658852151E-2</v>
      </c>
      <c r="G38" s="159">
        <f t="shared" si="0"/>
        <v>0</v>
      </c>
      <c r="H38" s="159">
        <f>係数表!D37</f>
        <v>0.80168293970771176</v>
      </c>
      <c r="I38" s="159">
        <f t="shared" si="1"/>
        <v>0</v>
      </c>
      <c r="J38" s="160"/>
      <c r="K38" s="203">
        <v>0</v>
      </c>
      <c r="L38" s="160"/>
      <c r="M38" s="159"/>
    </row>
    <row r="39" spans="2:13" x14ac:dyDescent="0.35">
      <c r="B39" s="166" t="s">
        <v>75</v>
      </c>
      <c r="C39" s="158" t="s">
        <v>76</v>
      </c>
      <c r="D39" s="172"/>
      <c r="E39" s="159"/>
      <c r="F39" s="190">
        <f>係数表!$H38</f>
        <v>5.8111339853277481E-2</v>
      </c>
      <c r="G39" s="159">
        <f t="shared" si="0"/>
        <v>0</v>
      </c>
      <c r="H39" s="159">
        <f>係数表!D38</f>
        <v>0.8798187057054907</v>
      </c>
      <c r="I39" s="159">
        <f t="shared" si="1"/>
        <v>0</v>
      </c>
      <c r="J39" s="160"/>
      <c r="K39" s="203">
        <v>0</v>
      </c>
      <c r="L39" s="160"/>
      <c r="M39" s="159"/>
    </row>
    <row r="40" spans="2:13" x14ac:dyDescent="0.35">
      <c r="B40" s="166" t="s">
        <v>77</v>
      </c>
      <c r="C40" s="158" t="s">
        <v>153</v>
      </c>
      <c r="D40" s="151"/>
      <c r="E40" s="159"/>
      <c r="F40" s="190">
        <f>係数表!$H39</f>
        <v>1.1781542250474257E-2</v>
      </c>
      <c r="G40" s="159">
        <f t="shared" si="0"/>
        <v>0</v>
      </c>
      <c r="H40" s="159">
        <f>係数表!D39</f>
        <v>0.51603832760149682</v>
      </c>
      <c r="I40" s="159">
        <f t="shared" si="1"/>
        <v>0</v>
      </c>
      <c r="J40" s="160"/>
      <c r="K40" s="203">
        <v>0</v>
      </c>
      <c r="L40" s="160"/>
      <c r="M40" s="159"/>
    </row>
    <row r="41" spans="2:13" x14ac:dyDescent="0.35">
      <c r="B41" s="165" t="s">
        <v>78</v>
      </c>
      <c r="C41" s="162" t="s">
        <v>79</v>
      </c>
      <c r="D41" s="163"/>
      <c r="E41" s="163"/>
      <c r="F41" s="192">
        <f>係数表!$H40</f>
        <v>1.595425669851926E-2</v>
      </c>
      <c r="G41" s="163">
        <f t="shared" si="0"/>
        <v>0</v>
      </c>
      <c r="H41" s="163">
        <f>係数表!D40</f>
        <v>0.86331976763865781</v>
      </c>
      <c r="I41" s="163">
        <f t="shared" si="1"/>
        <v>0</v>
      </c>
      <c r="J41" s="164"/>
      <c r="K41" s="204">
        <v>0</v>
      </c>
      <c r="L41" s="164"/>
      <c r="M41" s="163"/>
    </row>
    <row r="42" spans="2:13" x14ac:dyDescent="0.35">
      <c r="B42" s="166" t="s">
        <v>80</v>
      </c>
      <c r="C42" s="158" t="s">
        <v>81</v>
      </c>
      <c r="D42" s="172"/>
      <c r="E42" s="159"/>
      <c r="F42" s="190">
        <f>係数表!$H41</f>
        <v>0.12371196689811811</v>
      </c>
      <c r="G42" s="159">
        <f t="shared" si="0"/>
        <v>0</v>
      </c>
      <c r="H42" s="159">
        <f>係数表!D41</f>
        <v>0.86108234464606559</v>
      </c>
      <c r="I42" s="159">
        <f t="shared" si="1"/>
        <v>0</v>
      </c>
      <c r="J42" s="160"/>
      <c r="K42" s="203">
        <v>0</v>
      </c>
      <c r="L42" s="160"/>
      <c r="M42" s="159"/>
    </row>
    <row r="43" spans="2:13" x14ac:dyDescent="0.35">
      <c r="B43" s="166" t="s">
        <v>82</v>
      </c>
      <c r="C43" s="158" t="s">
        <v>154</v>
      </c>
      <c r="D43" s="172"/>
      <c r="E43" s="159"/>
      <c r="F43" s="190">
        <f>係数表!$H42</f>
        <v>0</v>
      </c>
      <c r="G43" s="159">
        <f t="shared" si="0"/>
        <v>0</v>
      </c>
      <c r="H43" s="159">
        <f>係数表!D42</f>
        <v>1</v>
      </c>
      <c r="I43" s="159">
        <f t="shared" si="1"/>
        <v>0</v>
      </c>
      <c r="J43" s="160"/>
      <c r="K43" s="203">
        <v>0</v>
      </c>
      <c r="L43" s="160"/>
      <c r="M43" s="159"/>
    </row>
    <row r="44" spans="2:13" x14ac:dyDescent="0.35">
      <c r="B44" s="165" t="s">
        <v>83</v>
      </c>
      <c r="C44" s="158" t="s">
        <v>155</v>
      </c>
      <c r="D44" s="172"/>
      <c r="E44" s="163"/>
      <c r="F44" s="192">
        <f>係数表!$H43</f>
        <v>2.1327131711339309E-4</v>
      </c>
      <c r="G44" s="163">
        <f t="shared" si="0"/>
        <v>0</v>
      </c>
      <c r="H44" s="163">
        <f>係数表!D43</f>
        <v>0.92723099770487383</v>
      </c>
      <c r="I44" s="163">
        <f t="shared" si="1"/>
        <v>0</v>
      </c>
      <c r="J44" s="164"/>
      <c r="K44" s="204">
        <v>0</v>
      </c>
      <c r="L44" s="164"/>
      <c r="M44" s="163"/>
    </row>
    <row r="45" spans="2:13" x14ac:dyDescent="0.35">
      <c r="B45" s="157" t="s">
        <v>94</v>
      </c>
      <c r="C45" s="176" t="s">
        <v>163</v>
      </c>
      <c r="D45" s="170"/>
      <c r="E45" s="159"/>
      <c r="F45" s="190"/>
      <c r="G45" s="159"/>
      <c r="H45" s="159"/>
      <c r="I45" s="159"/>
      <c r="J45" s="160"/>
      <c r="K45" s="160"/>
      <c r="L45" s="160"/>
      <c r="M45" s="159">
        <f t="array" ref="M45:M50">MMULT(投入係数表!D45:AO50,'２次波及'!K7:K44)</f>
        <v>0</v>
      </c>
    </row>
    <row r="46" spans="2:13" x14ac:dyDescent="0.35">
      <c r="B46" s="157" t="s">
        <v>115</v>
      </c>
      <c r="C46" s="169" t="s">
        <v>116</v>
      </c>
      <c r="D46" s="160"/>
      <c r="E46" s="159"/>
      <c r="F46" s="190"/>
      <c r="G46" s="159"/>
      <c r="H46" s="159"/>
      <c r="I46" s="159"/>
      <c r="J46" s="160"/>
      <c r="K46" s="160"/>
      <c r="L46" s="160"/>
      <c r="M46" s="159">
        <v>0</v>
      </c>
    </row>
    <row r="47" spans="2:13" x14ac:dyDescent="0.35">
      <c r="B47" s="157" t="s">
        <v>117</v>
      </c>
      <c r="C47" s="169" t="s">
        <v>164</v>
      </c>
      <c r="D47" s="160"/>
      <c r="E47" s="159"/>
      <c r="F47" s="190"/>
      <c r="G47" s="159"/>
      <c r="H47" s="159"/>
      <c r="I47" s="159"/>
      <c r="J47" s="160"/>
      <c r="K47" s="160"/>
      <c r="L47" s="160"/>
      <c r="M47" s="159">
        <v>0</v>
      </c>
    </row>
    <row r="48" spans="2:13" x14ac:dyDescent="0.35">
      <c r="B48" s="157" t="s">
        <v>118</v>
      </c>
      <c r="C48" s="169" t="s">
        <v>165</v>
      </c>
      <c r="D48" s="160"/>
      <c r="E48" s="159"/>
      <c r="F48" s="190"/>
      <c r="G48" s="159"/>
      <c r="H48" s="159"/>
      <c r="I48" s="159"/>
      <c r="J48" s="160"/>
      <c r="K48" s="160"/>
      <c r="L48" s="160"/>
      <c r="M48" s="159">
        <v>0</v>
      </c>
    </row>
    <row r="49" spans="2:13" x14ac:dyDescent="0.35">
      <c r="B49" s="157" t="s">
        <v>119</v>
      </c>
      <c r="C49" s="169" t="s">
        <v>166</v>
      </c>
      <c r="D49" s="160"/>
      <c r="E49" s="159"/>
      <c r="F49" s="190"/>
      <c r="G49" s="159"/>
      <c r="H49" s="159"/>
      <c r="I49" s="159"/>
      <c r="J49" s="160"/>
      <c r="K49" s="160"/>
      <c r="L49" s="160"/>
      <c r="M49" s="159">
        <v>0</v>
      </c>
    </row>
    <row r="50" spans="2:13" x14ac:dyDescent="0.35">
      <c r="B50" s="161" t="s">
        <v>120</v>
      </c>
      <c r="C50" s="173" t="s">
        <v>167</v>
      </c>
      <c r="D50" s="164"/>
      <c r="E50" s="159"/>
      <c r="F50" s="190"/>
      <c r="G50" s="159"/>
      <c r="H50" s="159"/>
      <c r="I50" s="159"/>
      <c r="J50" s="160"/>
      <c r="K50" s="160"/>
      <c r="L50" s="160"/>
      <c r="M50" s="159">
        <v>0</v>
      </c>
    </row>
    <row r="51" spans="2:13" x14ac:dyDescent="0.35">
      <c r="B51" s="157"/>
      <c r="C51" s="169" t="s">
        <v>235</v>
      </c>
      <c r="D51" s="205"/>
      <c r="E51" s="205"/>
      <c r="F51" s="206"/>
      <c r="G51" s="205"/>
      <c r="H51" s="205"/>
      <c r="I51" s="205"/>
      <c r="J51" s="194"/>
      <c r="K51" s="194">
        <f>SUM(K7:K44)</f>
        <v>0</v>
      </c>
      <c r="L51" s="194"/>
      <c r="M51" s="194">
        <f>SUM(M7:M44)</f>
        <v>0</v>
      </c>
    </row>
    <row r="52" spans="2:13" x14ac:dyDescent="0.35">
      <c r="B52" s="161"/>
      <c r="C52" s="173" t="s">
        <v>122</v>
      </c>
      <c r="D52" s="207"/>
      <c r="E52" s="207"/>
      <c r="F52" s="208"/>
      <c r="G52" s="207"/>
      <c r="H52" s="207"/>
      <c r="I52" s="207"/>
      <c r="J52" s="181"/>
      <c r="K52" s="181"/>
      <c r="L52" s="181"/>
      <c r="M52" s="181">
        <f>SUM(M45:M50)</f>
        <v>0</v>
      </c>
    </row>
    <row r="53" spans="2:13" s="216" customFormat="1" ht="18.75" customHeight="1" x14ac:dyDescent="0.4">
      <c r="B53" s="209"/>
      <c r="C53" s="195" t="s">
        <v>237</v>
      </c>
      <c r="D53" s="210">
        <f>直接効果!H46+'１次波及'!J46</f>
        <v>0</v>
      </c>
      <c r="E53" s="211">
        <f>消費性向!$C$9</f>
        <v>0.52580503711326732</v>
      </c>
      <c r="F53" s="212">
        <f>SUM(F7:F44)</f>
        <v>0.99999999999999978</v>
      </c>
      <c r="G53" s="213">
        <f>SUM(G7:G52)</f>
        <v>0</v>
      </c>
      <c r="H53" s="214"/>
      <c r="I53" s="213">
        <f>SUM(I7:I52)</f>
        <v>0</v>
      </c>
      <c r="J53" s="215"/>
      <c r="K53" s="215">
        <f>K51+K52</f>
        <v>0</v>
      </c>
      <c r="L53" s="215"/>
      <c r="M53" s="215">
        <f>M51+M52</f>
        <v>0</v>
      </c>
    </row>
    <row r="54" spans="2:13" x14ac:dyDescent="0.35">
      <c r="I54" s="217"/>
    </row>
    <row r="55" spans="2:13" x14ac:dyDescent="0.35">
      <c r="I55" s="217"/>
    </row>
    <row r="56" spans="2:13" x14ac:dyDescent="0.35">
      <c r="I56" s="217"/>
    </row>
  </sheetData>
  <phoneticPr fontId="7"/>
  <pageMargins left="0.7" right="0.7" top="0.75" bottom="0.75" header="0.3" footer="0.3"/>
  <pageSetup paperSize="9"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4" tint="-0.499984740745262"/>
  </sheetPr>
  <dimension ref="B1:K45"/>
  <sheetViews>
    <sheetView zoomScaleNormal="100" workbookViewId="0">
      <pane xSplit="3" ySplit="5" topLeftCell="D6" activePane="bottomRight" state="frozen"/>
      <selection activeCell="N13" sqref="N13"/>
      <selection pane="topRight" activeCell="N13" sqref="N13"/>
      <selection pane="bottomLeft" activeCell="N13" sqref="N13"/>
      <selection pane="bottomRight" activeCell="N13" sqref="N13"/>
    </sheetView>
  </sheetViews>
  <sheetFormatPr defaultColWidth="9" defaultRowHeight="15.75" x14ac:dyDescent="0.4"/>
  <cols>
    <col min="1" max="1" width="3.5" style="64" customWidth="1"/>
    <col min="2" max="2" width="3.5" style="64" bestFit="1" customWidth="1"/>
    <col min="3" max="3" width="18.625" style="64" customWidth="1"/>
    <col min="4" max="5" width="9.625" style="64" bestFit="1" customWidth="1"/>
    <col min="6" max="9" width="11.25" style="64" bestFit="1" customWidth="1"/>
    <col min="10" max="22" width="9" style="64" customWidth="1"/>
    <col min="23" max="16384" width="9" style="64"/>
  </cols>
  <sheetData>
    <row r="1" spans="2:11" ht="13.5" customHeight="1" x14ac:dyDescent="0.4"/>
    <row r="2" spans="2:11" ht="13.5" customHeight="1" x14ac:dyDescent="0.4">
      <c r="B2" s="64" t="s">
        <v>177</v>
      </c>
      <c r="D2" s="65"/>
      <c r="E2" s="65"/>
      <c r="F2" s="65"/>
      <c r="G2" s="65"/>
      <c r="H2" s="65"/>
      <c r="I2" s="65"/>
    </row>
    <row r="3" spans="2:11" ht="13.5" customHeight="1" x14ac:dyDescent="0.4">
      <c r="C3" s="66"/>
      <c r="D3" s="67"/>
      <c r="E3" s="67"/>
      <c r="F3" s="67"/>
      <c r="G3" s="67"/>
      <c r="H3" s="67"/>
      <c r="I3" s="67"/>
    </row>
    <row r="4" spans="2:11" x14ac:dyDescent="0.4">
      <c r="B4" s="68"/>
      <c r="C4" s="69"/>
      <c r="D4" s="115" t="s">
        <v>20</v>
      </c>
      <c r="E4" s="115" t="s">
        <v>182</v>
      </c>
      <c r="F4" s="116"/>
      <c r="G4" s="70"/>
      <c r="H4" s="117"/>
      <c r="I4" s="292"/>
      <c r="J4" s="297" t="s">
        <v>184</v>
      </c>
      <c r="K4" s="298" t="s">
        <v>185</v>
      </c>
    </row>
    <row r="5" spans="2:11" ht="39.950000000000003" customHeight="1" x14ac:dyDescent="0.4">
      <c r="B5" s="74"/>
      <c r="C5" s="75"/>
      <c r="D5" s="118" t="s">
        <v>178</v>
      </c>
      <c r="E5" s="118" t="s">
        <v>178</v>
      </c>
      <c r="F5" s="119" t="s">
        <v>179</v>
      </c>
      <c r="G5" s="118" t="s">
        <v>180</v>
      </c>
      <c r="H5" s="120" t="s">
        <v>181</v>
      </c>
      <c r="I5" s="293" t="s">
        <v>276</v>
      </c>
      <c r="J5" s="119" t="s">
        <v>183</v>
      </c>
      <c r="K5" s="299" t="s">
        <v>186</v>
      </c>
    </row>
    <row r="6" spans="2:11" ht="14.25" customHeight="1" x14ac:dyDescent="0.4">
      <c r="B6" s="79" t="s">
        <v>27</v>
      </c>
      <c r="C6" s="75" t="s">
        <v>138</v>
      </c>
      <c r="D6" s="227">
        <f>生産者価格評価表!BE6</f>
        <v>0.13662081918827795</v>
      </c>
      <c r="E6" s="227">
        <v>1</v>
      </c>
      <c r="F6" s="230">
        <v>0.25706674911276395</v>
      </c>
      <c r="G6" s="227">
        <v>3.9449704571388383E-2</v>
      </c>
      <c r="H6" s="228">
        <f>生産者価格評価表!AR6/生産者価格評価表!$AR$44</f>
        <v>1.370471974858436E-2</v>
      </c>
      <c r="I6" s="294">
        <v>0.5317246518026022</v>
      </c>
      <c r="J6" s="300">
        <f>雇用表!G6/生産者価格評価表!BD6</f>
        <v>6.1615177394394455E-2</v>
      </c>
      <c r="K6" s="127">
        <f>ROUND(経済波及効果分析!$K12*係数表!J6,0)</f>
        <v>0</v>
      </c>
    </row>
    <row r="7" spans="2:11" ht="14.25" customHeight="1" x14ac:dyDescent="0.4">
      <c r="B7" s="79" t="s">
        <v>28</v>
      </c>
      <c r="C7" s="75" t="s">
        <v>29</v>
      </c>
      <c r="D7" s="227">
        <f>生産者価格評価表!BE7</f>
        <v>2.1052631578947323E-2</v>
      </c>
      <c r="E7" s="227">
        <v>1</v>
      </c>
      <c r="F7" s="230">
        <v>2.2528180695691236E-2</v>
      </c>
      <c r="G7" s="227">
        <v>6.6403067077407646E-2</v>
      </c>
      <c r="H7" s="228">
        <f>生産者価格評価表!AR7/生産者価格評価表!$AR$44</f>
        <v>-2.0715844496683088E-5</v>
      </c>
      <c r="I7" s="294">
        <v>0.4379421221864952</v>
      </c>
      <c r="J7" s="300">
        <f>雇用表!G7/生産者価格評価表!BD7</f>
        <v>4.8231511254019289E-2</v>
      </c>
      <c r="K7" s="127">
        <f>ROUND(経済波及効果分析!$K13*係数表!J7,0)</f>
        <v>0</v>
      </c>
    </row>
    <row r="8" spans="2:11" ht="14.25" customHeight="1" x14ac:dyDescent="0.4">
      <c r="B8" s="79" t="s">
        <v>30</v>
      </c>
      <c r="C8" s="75" t="s">
        <v>139</v>
      </c>
      <c r="D8" s="227">
        <f>生産者価格評価表!BE8</f>
        <v>0.1991524927167343</v>
      </c>
      <c r="E8" s="227">
        <v>1</v>
      </c>
      <c r="F8" s="230">
        <v>0.32257496101304423</v>
      </c>
      <c r="G8" s="227">
        <v>3.2171338179978581E-2</v>
      </c>
      <c r="H8" s="228">
        <f>生産者価格評価表!AR8/生産者価格評価表!$AR$44</f>
        <v>9.4081517187698457E-2</v>
      </c>
      <c r="I8" s="294">
        <v>0.32370988744403417</v>
      </c>
      <c r="J8" s="300">
        <f>雇用表!G8/生産者価格評価表!BD8</f>
        <v>5.1189775423199732E-2</v>
      </c>
      <c r="K8" s="127">
        <f>ROUND(経済波及効果分析!$K14*係数表!J8,0)</f>
        <v>0</v>
      </c>
    </row>
    <row r="9" spans="2:11" ht="14.25" customHeight="1" x14ac:dyDescent="0.4">
      <c r="B9" s="79" t="s">
        <v>31</v>
      </c>
      <c r="C9" s="75" t="s">
        <v>140</v>
      </c>
      <c r="D9" s="227">
        <f>生産者価格評価表!BE9</f>
        <v>5.941166853218971E-2</v>
      </c>
      <c r="E9" s="227">
        <v>1</v>
      </c>
      <c r="F9" s="230">
        <v>0.43944914757410253</v>
      </c>
      <c r="G9" s="227">
        <v>2.4548546158944525E-2</v>
      </c>
      <c r="H9" s="228">
        <f>生産者価格評価表!AR9/生産者価格評価表!$AR$44</f>
        <v>1.5038684292567495E-2</v>
      </c>
      <c r="I9" s="294">
        <v>0.40287431408413898</v>
      </c>
      <c r="J9" s="300">
        <f>雇用表!G9/生産者価格評価表!BD9</f>
        <v>4.677292918735302E-2</v>
      </c>
      <c r="K9" s="127">
        <f>ROUND(経済波及効果分析!$K15*係数表!J9,0)</f>
        <v>0</v>
      </c>
    </row>
    <row r="10" spans="2:11" ht="14.25" customHeight="1" x14ac:dyDescent="0.4">
      <c r="B10" s="79" t="s">
        <v>33</v>
      </c>
      <c r="C10" s="75" t="s">
        <v>34</v>
      </c>
      <c r="D10" s="227">
        <f>生産者価格評価表!BE10</f>
        <v>6.2304468790044254E-2</v>
      </c>
      <c r="E10" s="227">
        <v>1</v>
      </c>
      <c r="F10" s="230">
        <v>0.23349686800485506</v>
      </c>
      <c r="G10" s="227">
        <v>5.8003940153580597E-2</v>
      </c>
      <c r="H10" s="228">
        <f>生産者価格評価表!AR10/生産者価格評価表!$AR$44</f>
        <v>1.3224180077062941E-3</v>
      </c>
      <c r="I10" s="294">
        <v>0.46407438715131022</v>
      </c>
      <c r="J10" s="300">
        <f>雇用表!G10/生産者価格評価表!BD10</f>
        <v>7.0361872559674757E-2</v>
      </c>
      <c r="K10" s="127">
        <f>ROUND(経済波及効果分析!$K16*係数表!J10,0)</f>
        <v>0</v>
      </c>
    </row>
    <row r="11" spans="2:11" ht="14.25" customHeight="1" x14ac:dyDescent="0.4">
      <c r="B11" s="79" t="s">
        <v>35</v>
      </c>
      <c r="C11" s="75" t="s">
        <v>141</v>
      </c>
      <c r="D11" s="227">
        <f>生産者価格評価表!BE11</f>
        <v>7.6425770132589665E-2</v>
      </c>
      <c r="E11" s="227">
        <v>1</v>
      </c>
      <c r="F11" s="230">
        <v>0.20029497135644653</v>
      </c>
      <c r="G11" s="227">
        <v>2.6939157259421205E-2</v>
      </c>
      <c r="H11" s="228">
        <f>生産者価格評価表!AR11/生産者価格評価表!$AR$44</f>
        <v>9.853270692242018E-3</v>
      </c>
      <c r="I11" s="294">
        <v>0.46431428807901343</v>
      </c>
      <c r="J11" s="300">
        <f>雇用表!G11/生産者価格評価表!BD11</f>
        <v>2.3643336000220706E-2</v>
      </c>
      <c r="K11" s="127">
        <f>ROUND(経済波及効果分析!$K17*係数表!J11,0)</f>
        <v>0</v>
      </c>
    </row>
    <row r="12" spans="2:11" ht="14.25" customHeight="1" x14ac:dyDescent="0.4">
      <c r="B12" s="79" t="s">
        <v>37</v>
      </c>
      <c r="C12" s="75" t="s">
        <v>142</v>
      </c>
      <c r="D12" s="227">
        <f>生産者価格評価表!BE12</f>
        <v>3.8664765579132787E-2</v>
      </c>
      <c r="E12" s="227">
        <v>1</v>
      </c>
      <c r="F12" s="230">
        <v>0.19636393192438267</v>
      </c>
      <c r="G12" s="227">
        <v>2.1219492730162302E-2</v>
      </c>
      <c r="H12" s="228">
        <f>生産者価格評価表!AR12/生産者価格評価表!$AR$44</f>
        <v>1.7715103480737321E-2</v>
      </c>
      <c r="I12" s="294">
        <v>0.20262664165103189</v>
      </c>
      <c r="J12" s="300">
        <f>雇用表!G12/生産者価格評価表!BD12</f>
        <v>5.7893326186009113E-2</v>
      </c>
      <c r="K12" s="127">
        <f>ROUND(経済波及効果分析!$K18*係数表!J12,0)</f>
        <v>0</v>
      </c>
    </row>
    <row r="13" spans="2:11" ht="14.25" customHeight="1" x14ac:dyDescent="0.4">
      <c r="B13" s="79" t="s">
        <v>39</v>
      </c>
      <c r="C13" s="75" t="s">
        <v>143</v>
      </c>
      <c r="D13" s="227">
        <f>生産者価格評価表!BE13</f>
        <v>8.2114124286644219E-2</v>
      </c>
      <c r="E13" s="227">
        <v>1</v>
      </c>
      <c r="F13" s="230">
        <v>0.18202198670756728</v>
      </c>
      <c r="G13" s="227">
        <v>3.0404336512004349E-2</v>
      </c>
      <c r="H13" s="228">
        <f>生産者価格評価表!AR13/生産者価格評価表!$AR$44</f>
        <v>2.9548944748465501E-3</v>
      </c>
      <c r="I13" s="294">
        <v>0.4777411376751855</v>
      </c>
      <c r="J13" s="300">
        <f>雇用表!G13/生産者価格評価表!BD13</f>
        <v>3.9831648370720701E-2</v>
      </c>
      <c r="K13" s="127">
        <f>ROUND(経済波及効果分析!$K19*係数表!J13,0)</f>
        <v>0</v>
      </c>
    </row>
    <row r="14" spans="2:11" ht="14.25" customHeight="1" x14ac:dyDescent="0.4">
      <c r="B14" s="79" t="s">
        <v>41</v>
      </c>
      <c r="C14" s="75" t="s">
        <v>144</v>
      </c>
      <c r="D14" s="227">
        <f>生産者価格評価表!BE14</f>
        <v>0.13684037683955586</v>
      </c>
      <c r="E14" s="227">
        <v>1</v>
      </c>
      <c r="F14" s="230">
        <v>0.17440420627094513</v>
      </c>
      <c r="G14" s="227">
        <v>5.2555253025537728E-2</v>
      </c>
      <c r="H14" s="228">
        <f>生産者価格評価表!AR14/生産者価格評価表!$AR$44</f>
        <v>5.1416046832751137E-4</v>
      </c>
      <c r="I14" s="294">
        <v>0.48182095936449743</v>
      </c>
      <c r="J14" s="300">
        <f>雇用表!G14/生産者価格評価表!BD14</f>
        <v>6.9126183929117013E-2</v>
      </c>
      <c r="K14" s="127">
        <f>ROUND(経済波及効果分析!$K20*係数表!J14,0)</f>
        <v>0</v>
      </c>
    </row>
    <row r="15" spans="2:11" ht="14.25" customHeight="1" x14ac:dyDescent="0.4">
      <c r="B15" s="79" t="s">
        <v>43</v>
      </c>
      <c r="C15" s="75" t="s">
        <v>145</v>
      </c>
      <c r="D15" s="227">
        <f>生産者価格評価表!BE15</f>
        <v>2.4099848617436415E-2</v>
      </c>
      <c r="E15" s="227">
        <v>1</v>
      </c>
      <c r="F15" s="230">
        <v>5.915135091480242E-2</v>
      </c>
      <c r="G15" s="227">
        <v>2.707816710740028E-2</v>
      </c>
      <c r="H15" s="228">
        <f>生産者価格評価表!AR15/生産者価格評価表!$AR$44</f>
        <v>-1.2191783892310211E-4</v>
      </c>
      <c r="I15" s="294">
        <v>0.45450427129174215</v>
      </c>
      <c r="J15" s="300">
        <f>雇用表!G15/生産者価格評価表!BD15</f>
        <v>2.3750970748123219E-2</v>
      </c>
      <c r="K15" s="127">
        <f>ROUND(経済波及効果分析!$K21*係数表!J15,0)</f>
        <v>0</v>
      </c>
    </row>
    <row r="16" spans="2:11" ht="14.25" customHeight="1" x14ac:dyDescent="0.4">
      <c r="B16" s="79" t="s">
        <v>45</v>
      </c>
      <c r="C16" s="75" t="s">
        <v>146</v>
      </c>
      <c r="D16" s="227">
        <f>生産者価格評価表!BE16</f>
        <v>9.3632808850809379E-2</v>
      </c>
      <c r="E16" s="227">
        <v>1</v>
      </c>
      <c r="F16" s="230">
        <v>0.10162141323543349</v>
      </c>
      <c r="G16" s="227">
        <v>2.9411655995861995E-2</v>
      </c>
      <c r="H16" s="228">
        <f>生産者価格評価表!AR16/生産者価格評価表!$AR$44</f>
        <v>5.9532582627353197E-4</v>
      </c>
      <c r="I16" s="294">
        <v>0.18271319459042815</v>
      </c>
      <c r="J16" s="300">
        <f>雇用表!G16/生産者価格評価表!BD16</f>
        <v>2.715296755658328E-2</v>
      </c>
      <c r="K16" s="127">
        <f>ROUND(経済波及効果分析!$K22*係数表!J16,0)</f>
        <v>0</v>
      </c>
    </row>
    <row r="17" spans="2:11" ht="14.25" customHeight="1" x14ac:dyDescent="0.4">
      <c r="B17" s="79" t="s">
        <v>47</v>
      </c>
      <c r="C17" s="75" t="s">
        <v>147</v>
      </c>
      <c r="D17" s="227">
        <f>生産者価格評価表!BE17</f>
        <v>0.12086712905155139</v>
      </c>
      <c r="E17" s="227">
        <v>1</v>
      </c>
      <c r="F17" s="230">
        <v>0.13281570784749258</v>
      </c>
      <c r="G17" s="227">
        <v>4.3831298767209842E-2</v>
      </c>
      <c r="H17" s="228">
        <f>生産者価格評価表!AR17/生産者価格評価表!$AR$44</f>
        <v>1.309513055396885E-3</v>
      </c>
      <c r="I17" s="294">
        <v>0.48877957557525004</v>
      </c>
      <c r="J17" s="300">
        <f>雇用表!G17/生産者価格評価表!BD17</f>
        <v>7.8421009838198233E-2</v>
      </c>
      <c r="K17" s="127">
        <f>ROUND(経済波及効果分析!$K23*係数表!J17,0)</f>
        <v>0</v>
      </c>
    </row>
    <row r="18" spans="2:11" ht="14.25" customHeight="1" x14ac:dyDescent="0.4">
      <c r="B18" s="79" t="s">
        <v>48</v>
      </c>
      <c r="C18" s="75" t="s">
        <v>49</v>
      </c>
      <c r="D18" s="227">
        <f>生産者価格評価表!BE18</f>
        <v>0.17163846342496603</v>
      </c>
      <c r="E18" s="227">
        <v>1</v>
      </c>
      <c r="F18" s="230">
        <v>0.1028494212078634</v>
      </c>
      <c r="G18" s="227">
        <v>1.3194883965273208E-2</v>
      </c>
      <c r="H18" s="228">
        <f>生産者価格評価表!AR18/生産者価格評価表!$AR$44</f>
        <v>4.9582185188782475E-5</v>
      </c>
      <c r="I18" s="294">
        <v>0.42977264838597712</v>
      </c>
      <c r="J18" s="300">
        <f>雇用表!G18/生産者価格評価表!BD18</f>
        <v>2.5060742797639708E-2</v>
      </c>
      <c r="K18" s="127">
        <f>ROUND(経済波及効果分析!$K24*係数表!J18,0)</f>
        <v>0</v>
      </c>
    </row>
    <row r="19" spans="2:11" ht="14.25" customHeight="1" x14ac:dyDescent="0.4">
      <c r="B19" s="79" t="s">
        <v>50</v>
      </c>
      <c r="C19" s="75" t="s">
        <v>51</v>
      </c>
      <c r="D19" s="227">
        <f>生産者価格評価表!BE19</f>
        <v>0.3342613484727176</v>
      </c>
      <c r="E19" s="227">
        <v>1</v>
      </c>
      <c r="F19" s="230">
        <v>0.12245219012281004</v>
      </c>
      <c r="G19" s="227">
        <v>1.1635144444581075E-2</v>
      </c>
      <c r="H19" s="228">
        <f>生産者価格評価表!AR19/生産者価格評価表!$AR$44</f>
        <v>2.1734656521110126E-5</v>
      </c>
      <c r="I19" s="294">
        <v>0.51805494764486049</v>
      </c>
      <c r="J19" s="300">
        <f>雇用表!G19/生産者価格評価表!BD19</f>
        <v>1.6570710301561115E-2</v>
      </c>
      <c r="K19" s="127">
        <f>ROUND(経済波及効果分析!$K25*係数表!J19,0)</f>
        <v>0</v>
      </c>
    </row>
    <row r="20" spans="2:11" ht="14.25" customHeight="1" x14ac:dyDescent="0.4">
      <c r="B20" s="79" t="s">
        <v>52</v>
      </c>
      <c r="C20" s="75" t="s">
        <v>53</v>
      </c>
      <c r="D20" s="227">
        <f>生産者価格評価表!BE20</f>
        <v>8.5185539795653131E-2</v>
      </c>
      <c r="E20" s="227">
        <v>1</v>
      </c>
      <c r="F20" s="230">
        <v>0.17571592604245978</v>
      </c>
      <c r="G20" s="227">
        <v>1.3860496878000344E-2</v>
      </c>
      <c r="H20" s="228">
        <f>生産者価格評価表!AR20/生産者価格評価表!$AR$44</f>
        <v>2.3568518165078791E-4</v>
      </c>
      <c r="I20" s="294">
        <v>0.42639235915209156</v>
      </c>
      <c r="J20" s="300">
        <f>雇用表!G20/生産者価格評価表!BD20</f>
        <v>1.6422181026839688E-2</v>
      </c>
      <c r="K20" s="127">
        <f>ROUND(経済波及効果分析!$K26*係数表!J20,0)</f>
        <v>0</v>
      </c>
    </row>
    <row r="21" spans="2:11" ht="14.25" customHeight="1" x14ac:dyDescent="0.4">
      <c r="B21" s="79" t="s">
        <v>54</v>
      </c>
      <c r="C21" s="75" t="s">
        <v>55</v>
      </c>
      <c r="D21" s="227">
        <f>生産者価格評価表!BE21</f>
        <v>8.1917333707814954E-4</v>
      </c>
      <c r="E21" s="227">
        <v>1</v>
      </c>
      <c r="F21" s="230">
        <v>5.8936764006462181E-2</v>
      </c>
      <c r="G21" s="227">
        <v>9.511640978592693E-3</v>
      </c>
      <c r="H21" s="228">
        <f>生産者価格評価表!AR21/生産者価格評価表!$AR$44</f>
        <v>4.9276541581454365E-4</v>
      </c>
      <c r="I21" s="294">
        <v>0.34765625</v>
      </c>
      <c r="J21" s="300">
        <f>雇用表!G21/生産者価格評価表!BD21</f>
        <v>5.859375E-2</v>
      </c>
      <c r="K21" s="127">
        <f>ROUND(経済波及効果分析!$K27*係数表!J21,0)</f>
        <v>0</v>
      </c>
    </row>
    <row r="22" spans="2:11" ht="14.25" customHeight="1" x14ac:dyDescent="0.4">
      <c r="B22" s="79" t="s">
        <v>56</v>
      </c>
      <c r="C22" s="75" t="s">
        <v>148</v>
      </c>
      <c r="D22" s="227">
        <f>生産者価格評価表!BE22</f>
        <v>0.10031049523679147</v>
      </c>
      <c r="E22" s="227">
        <v>1</v>
      </c>
      <c r="F22" s="230">
        <v>0.17344672221905641</v>
      </c>
      <c r="G22" s="227">
        <v>9.1142445996991728E-3</v>
      </c>
      <c r="H22" s="228">
        <f>生産者価格評価表!AR22/生産者価格評価表!$AR$44</f>
        <v>1.2087185857802368E-2</v>
      </c>
      <c r="I22" s="294">
        <v>0.32324765932834471</v>
      </c>
      <c r="J22" s="300">
        <f>雇用表!G22/生産者価格評価表!BD22</f>
        <v>4.1246430249792139E-2</v>
      </c>
      <c r="K22" s="127">
        <f>ROUND(経済波及効果分析!$K28*係数表!J22,0)</f>
        <v>0</v>
      </c>
    </row>
    <row r="23" spans="2:11" ht="14.25" customHeight="1" x14ac:dyDescent="0.4">
      <c r="B23" s="79" t="s">
        <v>57</v>
      </c>
      <c r="C23" s="75" t="s">
        <v>149</v>
      </c>
      <c r="D23" s="227">
        <f>生産者価格評価表!BE23</f>
        <v>3.7566542631793931E-3</v>
      </c>
      <c r="E23" s="227">
        <v>1</v>
      </c>
      <c r="F23" s="230">
        <v>0.17793432092939027</v>
      </c>
      <c r="G23" s="227">
        <v>7.9091600037316089E-3</v>
      </c>
      <c r="H23" s="228">
        <f>生産者価格評価表!AR23/生産者価格評価表!$AR$44</f>
        <v>1.2980344399216737E-2</v>
      </c>
      <c r="I23" s="294">
        <v>0.42522974101921468</v>
      </c>
      <c r="J23" s="300">
        <f>雇用表!G23/生産者価格評価表!BD23</f>
        <v>0.14536340852130325</v>
      </c>
      <c r="K23" s="127">
        <f>ROUND(経済波及効果分析!$K29*係数表!J23,0)</f>
        <v>0</v>
      </c>
    </row>
    <row r="24" spans="2:11" ht="14.25" customHeight="1" x14ac:dyDescent="0.4">
      <c r="B24" s="79" t="s">
        <v>58</v>
      </c>
      <c r="C24" s="75" t="s">
        <v>150</v>
      </c>
      <c r="D24" s="227">
        <f>生産者価格評価表!BE24</f>
        <v>9.3165400489308658E-2</v>
      </c>
      <c r="E24" s="227">
        <v>1</v>
      </c>
      <c r="F24" s="230">
        <v>8.4549673490673549E-2</v>
      </c>
      <c r="G24" s="227">
        <v>1.6949442414430676E-2</v>
      </c>
      <c r="H24" s="228">
        <f>生産者価格評価表!AR24/生産者価格評価表!$AR$44</f>
        <v>2.2611514070133662E-2</v>
      </c>
      <c r="I24" s="294">
        <v>0.21297039994007488</v>
      </c>
      <c r="J24" s="300">
        <f>雇用表!G24/生産者価格評価表!BD24</f>
        <v>5.2505564671294826E-3</v>
      </c>
      <c r="K24" s="127">
        <f>ROUND(経済波及効果分析!$K30*係数表!J24,0)</f>
        <v>0</v>
      </c>
    </row>
    <row r="25" spans="2:11" ht="14.25" customHeight="1" x14ac:dyDescent="0.4">
      <c r="B25" s="79" t="s">
        <v>137</v>
      </c>
      <c r="C25" s="75" t="s">
        <v>151</v>
      </c>
      <c r="D25" s="227">
        <f>生産者価格評価表!BE25</f>
        <v>0.11193474020216354</v>
      </c>
      <c r="E25" s="227">
        <v>1</v>
      </c>
      <c r="F25" s="230">
        <v>9.8744347024939547E-2</v>
      </c>
      <c r="G25" s="227">
        <v>8.7790182670872807E-3</v>
      </c>
      <c r="H25" s="228">
        <f>生産者価格評価表!AR25/生産者価格評価表!$AR$44</f>
        <v>7.1996049726177284E-4</v>
      </c>
      <c r="I25" s="294">
        <v>0.39997394306559836</v>
      </c>
      <c r="J25" s="300">
        <f>雇用表!G25/生産者価格評価表!BD25</f>
        <v>0.30480099016350726</v>
      </c>
      <c r="K25" s="127">
        <f>ROUND(経済波及効果分析!$K31*係数表!J25,0)</f>
        <v>0</v>
      </c>
    </row>
    <row r="26" spans="2:11" ht="14.25" customHeight="1" x14ac:dyDescent="0.4">
      <c r="B26" s="79" t="s">
        <v>59</v>
      </c>
      <c r="C26" s="75" t="s">
        <v>60</v>
      </c>
      <c r="D26" s="227">
        <f>生産者価格評価表!BE26</f>
        <v>0.27339182575724175</v>
      </c>
      <c r="E26" s="227">
        <v>1</v>
      </c>
      <c r="F26" s="230">
        <v>0.31630659187034799</v>
      </c>
      <c r="G26" s="227">
        <v>3.5669638098325747E-2</v>
      </c>
      <c r="H26" s="228">
        <f>生産者価格評価表!AR26/生産者価格評価表!$AR$44</f>
        <v>1.0316490559348178E-2</v>
      </c>
      <c r="I26" s="294">
        <v>0.4326513691569937</v>
      </c>
      <c r="J26" s="300">
        <f>雇用表!G26/生産者価格評価表!BD26</f>
        <v>5.1819567068525078E-2</v>
      </c>
      <c r="K26" s="127">
        <f>ROUND(経済波及効果分析!$K32*係数表!J26,0)</f>
        <v>0</v>
      </c>
    </row>
    <row r="27" spans="2:11" ht="14.25" customHeight="1" x14ac:dyDescent="0.4">
      <c r="B27" s="79" t="s">
        <v>61</v>
      </c>
      <c r="C27" s="75" t="s">
        <v>32</v>
      </c>
      <c r="D27" s="227">
        <f>生産者価格評価表!BE27</f>
        <v>1</v>
      </c>
      <c r="E27" s="227">
        <v>1</v>
      </c>
      <c r="F27" s="230">
        <v>0</v>
      </c>
      <c r="G27" s="227">
        <v>0</v>
      </c>
      <c r="H27" s="228">
        <f>生産者価格評価表!AR27/生産者価格評価表!$AR$44</f>
        <v>0</v>
      </c>
      <c r="I27" s="294">
        <v>0.46942079712079415</v>
      </c>
      <c r="J27" s="300">
        <f>雇用表!G27/生産者価格評価表!BD27</f>
        <v>0.1016472379596397</v>
      </c>
      <c r="K27" s="127">
        <f>ROUND(経済波及効果分析!$K33*係数表!J27,0)</f>
        <v>0</v>
      </c>
    </row>
    <row r="28" spans="2:11" ht="14.25" customHeight="1" x14ac:dyDescent="0.4">
      <c r="B28" s="79" t="s">
        <v>62</v>
      </c>
      <c r="C28" s="75" t="s">
        <v>63</v>
      </c>
      <c r="D28" s="227">
        <f>生産者価格評価表!BE28</f>
        <v>0.4482328320814174</v>
      </c>
      <c r="E28" s="227">
        <v>1</v>
      </c>
      <c r="F28" s="230">
        <v>0</v>
      </c>
      <c r="G28" s="227">
        <v>0</v>
      </c>
      <c r="H28" s="228">
        <f>生産者価格評価表!AR28/生産者価格評価表!$AR$44</f>
        <v>1.9306827466900496E-2</v>
      </c>
      <c r="I28" s="294">
        <v>0.37021378382418896</v>
      </c>
      <c r="J28" s="300">
        <f>雇用表!G28/生産者価格評価表!BD28</f>
        <v>2.2185677978771117E-2</v>
      </c>
      <c r="K28" s="127">
        <f>ROUND(経済波及効果分析!$K34*係数表!J28,0)</f>
        <v>0</v>
      </c>
    </row>
    <row r="29" spans="2:11" ht="14.25" customHeight="1" x14ac:dyDescent="0.4">
      <c r="B29" s="79" t="s">
        <v>64</v>
      </c>
      <c r="C29" s="75" t="s">
        <v>65</v>
      </c>
      <c r="D29" s="227">
        <f>生産者価格評価表!BE29</f>
        <v>0.76767676767676774</v>
      </c>
      <c r="E29" s="227">
        <v>1</v>
      </c>
      <c r="F29" s="230">
        <v>0</v>
      </c>
      <c r="G29" s="227">
        <v>0</v>
      </c>
      <c r="H29" s="228">
        <f>生産者価格評価表!AR29/生産者価格評価表!$AR$44</f>
        <v>8.7556705379259574E-3</v>
      </c>
      <c r="I29" s="294">
        <v>0.50275098249374772</v>
      </c>
      <c r="J29" s="300">
        <f>雇用表!G29/生産者価格評価表!BD29</f>
        <v>3.6084315827081104E-2</v>
      </c>
      <c r="K29" s="127">
        <f>ROUND(経済波及効果分析!$K35*係数表!J29,0)</f>
        <v>0</v>
      </c>
    </row>
    <row r="30" spans="2:11" ht="14.25" customHeight="1" x14ac:dyDescent="0.4">
      <c r="B30" s="79" t="s">
        <v>66</v>
      </c>
      <c r="C30" s="75" t="s">
        <v>67</v>
      </c>
      <c r="D30" s="227">
        <f>生産者価格評価表!BE30</f>
        <v>0.6510125301901204</v>
      </c>
      <c r="E30" s="227">
        <v>1</v>
      </c>
      <c r="F30" s="230">
        <v>0</v>
      </c>
      <c r="G30" s="227">
        <v>0</v>
      </c>
      <c r="H30" s="228">
        <f>生産者価格評価表!AR30/生産者価格評価表!$AR$44</f>
        <v>1.5346705127952602E-3</v>
      </c>
      <c r="I30" s="294">
        <v>0.64885852603641903</v>
      </c>
      <c r="J30" s="300">
        <f>雇用表!G30/生産者価格評価表!BD30</f>
        <v>8.834443270341337E-2</v>
      </c>
      <c r="K30" s="127">
        <f>ROUND(経済波及効果分析!$K36*係数表!J30,0)</f>
        <v>0</v>
      </c>
    </row>
    <row r="31" spans="2:11" ht="14.25" customHeight="1" x14ac:dyDescent="0.4">
      <c r="B31" s="79" t="s">
        <v>68</v>
      </c>
      <c r="C31" s="235" t="s">
        <v>36</v>
      </c>
      <c r="D31" s="227">
        <f>生産者価格評価表!BE31</f>
        <v>0.96276406306794748</v>
      </c>
      <c r="E31" s="227">
        <v>1</v>
      </c>
      <c r="F31" s="237" t="s">
        <v>270</v>
      </c>
      <c r="G31" s="227">
        <v>0</v>
      </c>
      <c r="H31" s="228">
        <f>生産者価格評価表!AR31/生産者価格評価表!$AR$44</f>
        <v>0.15522620004170337</v>
      </c>
      <c r="I31" s="294">
        <v>0.70595646063780593</v>
      </c>
      <c r="J31" s="300">
        <f>雇用表!G31/生産者価格評価表!BD31</f>
        <v>7.904126942822147E-2</v>
      </c>
      <c r="K31" s="127">
        <f>ROUND(経済波及効果分析!$K37*係数表!J31,0)</f>
        <v>0</v>
      </c>
    </row>
    <row r="32" spans="2:11" ht="14.25" customHeight="1" x14ac:dyDescent="0.4">
      <c r="B32" s="79" t="s">
        <v>69</v>
      </c>
      <c r="C32" s="235" t="s">
        <v>38</v>
      </c>
      <c r="D32" s="227">
        <f>生産者価格評価表!BE32</f>
        <v>0.94991002804445002</v>
      </c>
      <c r="E32" s="227">
        <v>1</v>
      </c>
      <c r="F32" s="230">
        <v>0</v>
      </c>
      <c r="G32" s="227">
        <v>0</v>
      </c>
      <c r="H32" s="228">
        <f>生産者価格評価表!AR32/生産者価格評価表!$AR$44</f>
        <v>8.3878454367069824E-2</v>
      </c>
      <c r="I32" s="294">
        <v>0.67185808889622656</v>
      </c>
      <c r="J32" s="300">
        <f>雇用表!G32/生産者価格評価表!BD32</f>
        <v>3.7039330068057159E-2</v>
      </c>
      <c r="K32" s="127">
        <f>ROUND(経済波及効果分析!$K38*係数表!J32,0)</f>
        <v>0</v>
      </c>
    </row>
    <row r="33" spans="2:11" ht="14.25" customHeight="1" x14ac:dyDescent="0.4">
      <c r="B33" s="79" t="s">
        <v>70</v>
      </c>
      <c r="C33" s="235" t="s">
        <v>40</v>
      </c>
      <c r="D33" s="227">
        <f>生産者価格評価表!BE33</f>
        <v>0.99213209733487828</v>
      </c>
      <c r="E33" s="227">
        <v>1</v>
      </c>
      <c r="F33" s="230">
        <v>0</v>
      </c>
      <c r="G33" s="227">
        <v>0</v>
      </c>
      <c r="H33" s="228">
        <f>生産者価格評価表!AR33/生産者価格評価表!$AR$44</f>
        <v>0.18872236217680735</v>
      </c>
      <c r="I33" s="294">
        <v>0.81926470042467014</v>
      </c>
      <c r="J33" s="300">
        <f>雇用表!G33/生産者価格評価表!BD33</f>
        <v>1.4508236267144531E-2</v>
      </c>
      <c r="K33" s="127">
        <f>ROUND(経済波及効果分析!$K39*係数表!J33,0)</f>
        <v>0</v>
      </c>
    </row>
    <row r="34" spans="2:11" ht="14.25" customHeight="1" x14ac:dyDescent="0.4">
      <c r="B34" s="79" t="s">
        <v>71</v>
      </c>
      <c r="C34" s="235" t="s">
        <v>42</v>
      </c>
      <c r="D34" s="227">
        <f>生産者価格評価表!BE34</f>
        <v>0.62917076536986905</v>
      </c>
      <c r="E34" s="227">
        <v>1</v>
      </c>
      <c r="F34" s="230">
        <v>0</v>
      </c>
      <c r="G34" s="239" t="s">
        <v>269</v>
      </c>
      <c r="H34" s="228">
        <f>生産者価格評価表!AR34/生産者価格評価表!$AR$44</f>
        <v>3.911592926184352E-2</v>
      </c>
      <c r="I34" s="294">
        <v>0.52655558775013855</v>
      </c>
      <c r="J34" s="300">
        <f>雇用表!G34/生産者価格評価表!BD34</f>
        <v>8.2510660336248334E-2</v>
      </c>
      <c r="K34" s="127">
        <f>ROUND(経済波及効果分析!$K40*係数表!J34,0)</f>
        <v>0</v>
      </c>
    </row>
    <row r="35" spans="2:11" ht="14.25" customHeight="1" x14ac:dyDescent="0.4">
      <c r="B35" s="79" t="s">
        <v>72</v>
      </c>
      <c r="C35" s="235" t="s">
        <v>44</v>
      </c>
      <c r="D35" s="227">
        <f>生産者価格評価表!BE35</f>
        <v>0.59082025868098986</v>
      </c>
      <c r="E35" s="227">
        <v>1</v>
      </c>
      <c r="F35" s="230">
        <v>4.1768910156901172E-2</v>
      </c>
      <c r="G35" s="227">
        <v>4.1083551813920855E-3</v>
      </c>
      <c r="H35" s="228">
        <f>生産者価格評価表!AR35/生産者価格評価表!$AR$44</f>
        <v>4.1242529560830889E-2</v>
      </c>
      <c r="I35" s="294">
        <v>0.51825255390175951</v>
      </c>
      <c r="J35" s="300">
        <f>雇用表!G35/生産者価格評価表!BD35</f>
        <v>6.5743831731131241E-2</v>
      </c>
      <c r="K35" s="127">
        <f>ROUND(経済波及効果分析!$K41*係数表!J35,0)</f>
        <v>0</v>
      </c>
    </row>
    <row r="36" spans="2:11" ht="14.25" customHeight="1" x14ac:dyDescent="0.4">
      <c r="B36" s="74" t="s">
        <v>73</v>
      </c>
      <c r="C36" s="236" t="s">
        <v>46</v>
      </c>
      <c r="D36" s="227">
        <f>生産者価格評価表!BE36</f>
        <v>1</v>
      </c>
      <c r="E36" s="227">
        <v>1</v>
      </c>
      <c r="F36" s="230">
        <v>0</v>
      </c>
      <c r="G36" s="227">
        <v>0</v>
      </c>
      <c r="H36" s="228">
        <f>生産者価格評価表!AR36/生産者価格評価表!$AR$44</f>
        <v>3.8317520238700864E-3</v>
      </c>
      <c r="I36" s="294">
        <v>0.72048332733400966</v>
      </c>
      <c r="J36" s="300">
        <f>雇用表!G36/生産者価格評価表!BD36</f>
        <v>4.9638949791114453E-2</v>
      </c>
      <c r="K36" s="127">
        <f>ROUND(経済波及効果分析!$K42*係数表!J36,0)</f>
        <v>0</v>
      </c>
    </row>
    <row r="37" spans="2:11" ht="14.25" customHeight="1" x14ac:dyDescent="0.4">
      <c r="B37" s="74" t="s">
        <v>74</v>
      </c>
      <c r="C37" s="83" t="s">
        <v>152</v>
      </c>
      <c r="D37" s="227">
        <f>生産者価格評価表!BE37</f>
        <v>0.80168293970771176</v>
      </c>
      <c r="E37" s="227">
        <v>1</v>
      </c>
      <c r="F37" s="230">
        <v>0</v>
      </c>
      <c r="G37" s="227">
        <v>1.3798717042961616E-5</v>
      </c>
      <c r="H37" s="228">
        <f>生産者価格評価表!AR37/生産者価格評価表!$AR$44</f>
        <v>3.2150990658852151E-2</v>
      </c>
      <c r="I37" s="294">
        <v>0.73670342114241327</v>
      </c>
      <c r="J37" s="300">
        <f>雇用表!G37/生産者価格評価表!BD37</f>
        <v>9.8668466885886916E-2</v>
      </c>
      <c r="K37" s="127">
        <f>ROUND(経済波及効果分析!$K43*係数表!J37,0)</f>
        <v>0</v>
      </c>
    </row>
    <row r="38" spans="2:11" ht="14.25" customHeight="1" x14ac:dyDescent="0.4">
      <c r="B38" s="74" t="s">
        <v>75</v>
      </c>
      <c r="C38" s="75" t="s">
        <v>76</v>
      </c>
      <c r="D38" s="227">
        <f>生産者価格評価表!BE38</f>
        <v>0.8798187057054907</v>
      </c>
      <c r="E38" s="227">
        <v>1</v>
      </c>
      <c r="F38" s="230">
        <v>0</v>
      </c>
      <c r="G38" s="227">
        <v>0</v>
      </c>
      <c r="H38" s="228">
        <f>生産者価格評価表!AR38/生産者価格評価表!$AR$44</f>
        <v>5.8111339853277481E-2</v>
      </c>
      <c r="I38" s="294">
        <v>0.60635828766073097</v>
      </c>
      <c r="J38" s="300">
        <f>雇用表!G38/生産者価格評価表!BD38</f>
        <v>0.10299710481298535</v>
      </c>
      <c r="K38" s="127">
        <f>ROUND(経済波及効果分析!$K44*係数表!J38,0)</f>
        <v>0</v>
      </c>
    </row>
    <row r="39" spans="2:11" ht="14.25" customHeight="1" x14ac:dyDescent="0.4">
      <c r="B39" s="74" t="s">
        <v>77</v>
      </c>
      <c r="C39" s="83" t="s">
        <v>153</v>
      </c>
      <c r="D39" s="227">
        <f>生産者価格評価表!BE39</f>
        <v>0.51603832760149682</v>
      </c>
      <c r="E39" s="227">
        <v>1</v>
      </c>
      <c r="F39" s="230">
        <v>0</v>
      </c>
      <c r="G39" s="227">
        <v>0</v>
      </c>
      <c r="H39" s="228">
        <f>生産者価格評価表!AR39/生産者価格評価表!$AR$44</f>
        <v>1.1781542250474257E-2</v>
      </c>
      <c r="I39" s="294">
        <v>0.61986737041548245</v>
      </c>
      <c r="J39" s="300">
        <f>雇用表!G39/生産者価格評価表!BD39</f>
        <v>0.17653268371904182</v>
      </c>
      <c r="K39" s="127">
        <f>ROUND(経済波及効果分析!$K45*係数表!J39,0)</f>
        <v>0</v>
      </c>
    </row>
    <row r="40" spans="2:11" ht="14.25" customHeight="1" x14ac:dyDescent="0.4">
      <c r="B40" s="74" t="s">
        <v>78</v>
      </c>
      <c r="C40" s="83" t="s">
        <v>79</v>
      </c>
      <c r="D40" s="227">
        <f>生産者価格評価表!BE40</f>
        <v>0.86331976763865781</v>
      </c>
      <c r="E40" s="227">
        <v>1</v>
      </c>
      <c r="F40" s="230">
        <v>0</v>
      </c>
      <c r="G40" s="227">
        <v>0</v>
      </c>
      <c r="H40" s="228">
        <f>生産者価格評価表!AR40/生産者価格評価表!$AR$44</f>
        <v>1.595425669851926E-2</v>
      </c>
      <c r="I40" s="294">
        <v>0.65348589970841164</v>
      </c>
      <c r="J40" s="300">
        <f>雇用表!G40/生産者価格評価表!BD40</f>
        <v>6.8642530773058721E-2</v>
      </c>
      <c r="K40" s="127">
        <f>ROUND(経済波及効果分析!$K46*係数表!J40,0)</f>
        <v>0</v>
      </c>
    </row>
    <row r="41" spans="2:11" ht="14.25" customHeight="1" x14ac:dyDescent="0.4">
      <c r="B41" s="74" t="s">
        <v>80</v>
      </c>
      <c r="C41" s="83" t="s">
        <v>81</v>
      </c>
      <c r="D41" s="227">
        <f>生産者価格評価表!BE41</f>
        <v>0.86108234464606559</v>
      </c>
      <c r="E41" s="227">
        <v>1</v>
      </c>
      <c r="F41" s="230">
        <v>1.7652529534375841E-5</v>
      </c>
      <c r="G41" s="227">
        <v>6.2586241076423432E-6</v>
      </c>
      <c r="H41" s="228">
        <f>生産者価格評価表!AR41/生産者価格評価表!$AR$44</f>
        <v>0.12371196689811811</v>
      </c>
      <c r="I41" s="294">
        <v>0.56233885637278624</v>
      </c>
      <c r="J41" s="300">
        <f>雇用表!G41/生産者価格評価表!BD41</f>
        <v>0.12951044723485183</v>
      </c>
      <c r="K41" s="127">
        <f>ROUND(経済波及効果分析!$K47*係数表!J41,0)</f>
        <v>0</v>
      </c>
    </row>
    <row r="42" spans="2:11" ht="14.25" customHeight="1" x14ac:dyDescent="0.4">
      <c r="B42" s="74" t="s">
        <v>82</v>
      </c>
      <c r="C42" s="83" t="s">
        <v>154</v>
      </c>
      <c r="D42" s="227">
        <f>生産者価格評価表!BE42</f>
        <v>1</v>
      </c>
      <c r="E42" s="227">
        <v>1</v>
      </c>
      <c r="F42" s="230">
        <v>0</v>
      </c>
      <c r="G42" s="227">
        <v>0</v>
      </c>
      <c r="H42" s="228">
        <f>生産者価格評価表!AR42/生産者価格評価表!$AR$44</f>
        <v>0</v>
      </c>
      <c r="I42" s="294">
        <v>0</v>
      </c>
      <c r="J42" s="300">
        <f>雇用表!G42/生産者価格評価表!BD42</f>
        <v>0</v>
      </c>
      <c r="K42" s="127">
        <f>ROUND(経済波及効果分析!$K48*係数表!J42,0)</f>
        <v>0</v>
      </c>
    </row>
    <row r="43" spans="2:11" ht="14.25" customHeight="1" x14ac:dyDescent="0.4">
      <c r="B43" s="85" t="s">
        <v>83</v>
      </c>
      <c r="C43" s="86" t="s">
        <v>155</v>
      </c>
      <c r="D43" s="227">
        <f>生産者価格評価表!BE43</f>
        <v>0.92723099770487383</v>
      </c>
      <c r="E43" s="227">
        <v>1</v>
      </c>
      <c r="F43" s="231">
        <v>2.3505125679551809E-2</v>
      </c>
      <c r="G43" s="232">
        <v>3.0097892967934352E-2</v>
      </c>
      <c r="H43" s="228">
        <f>生産者価格評価表!AR43/生産者価格評価表!$AR$44</f>
        <v>2.1327131711339309E-4</v>
      </c>
      <c r="I43" s="295">
        <v>0.41175064122071037</v>
      </c>
      <c r="J43" s="300">
        <f>雇用表!G43/生産者価格評価表!BD43</f>
        <v>2.7170369082293614E-3</v>
      </c>
      <c r="K43" s="127">
        <f>ROUND(経済波及効果分析!$K49*係数表!J43,0)</f>
        <v>0</v>
      </c>
    </row>
    <row r="44" spans="2:11" ht="14.25" customHeight="1" x14ac:dyDescent="0.4">
      <c r="B44" s="91" t="s">
        <v>93</v>
      </c>
      <c r="C44" s="92" t="s">
        <v>156</v>
      </c>
      <c r="D44" s="93"/>
      <c r="E44" s="93"/>
      <c r="F44" s="233">
        <v>0</v>
      </c>
      <c r="G44" s="234">
        <v>0</v>
      </c>
      <c r="H44" s="229">
        <f>生産者価格評価表!AR44/生産者価格評価表!$AR$44</f>
        <v>1</v>
      </c>
      <c r="I44" s="296">
        <v>0.54138032820920434</v>
      </c>
      <c r="J44" s="91"/>
      <c r="K44" s="124"/>
    </row>
    <row r="45" spans="2:11" ht="14.25" customHeight="1" x14ac:dyDescent="0.4"/>
  </sheetData>
  <phoneticPr fontId="7"/>
  <pageMargins left="0.7" right="0.7" top="0.75" bottom="0.75" header="0.3" footer="0.3"/>
  <pageSetup paperSize="9" orientation="portrait" horizontalDpi="4294967294"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dimension ref="B1:BF53"/>
  <sheetViews>
    <sheetView zoomScale="90" zoomScaleNormal="90" workbookViewId="0">
      <pane xSplit="3" ySplit="5" topLeftCell="D21" activePane="bottomRight" state="frozen"/>
      <selection pane="topRight"/>
      <selection pane="bottomLeft"/>
      <selection pane="bottomRight"/>
    </sheetView>
  </sheetViews>
  <sheetFormatPr defaultColWidth="9" defaultRowHeight="15.75" x14ac:dyDescent="0.4"/>
  <cols>
    <col min="1" max="1" width="3.5" style="64" customWidth="1"/>
    <col min="2" max="2" width="3.5" style="64" bestFit="1" customWidth="1"/>
    <col min="3" max="3" width="18.625" style="64" customWidth="1"/>
    <col min="4" max="41" width="9" style="64" customWidth="1"/>
    <col min="42" max="42" width="10.25" style="64" bestFit="1" customWidth="1"/>
    <col min="43" max="47" width="11.25" style="64" bestFit="1" customWidth="1"/>
    <col min="48" max="48" width="8.125" style="64" bestFit="1" customWidth="1"/>
    <col min="49" max="50" width="11.25" style="64" bestFit="1" customWidth="1"/>
    <col min="51" max="52" width="9.875" style="64" bestFit="1" customWidth="1"/>
    <col min="53" max="53" width="10.75" style="64" bestFit="1" customWidth="1"/>
    <col min="54" max="55" width="11.25" style="64" bestFit="1" customWidth="1"/>
    <col min="56" max="56" width="10.75" style="64" bestFit="1" customWidth="1"/>
    <col min="57" max="58" width="9" style="64" customWidth="1"/>
    <col min="59" max="16384" width="9" style="64"/>
  </cols>
  <sheetData>
    <row r="1" spans="2:58" ht="13.5" customHeight="1" x14ac:dyDescent="0.4"/>
    <row r="2" spans="2:58" ht="13.5" customHeight="1" x14ac:dyDescent="0.4">
      <c r="B2" s="64" t="s">
        <v>168</v>
      </c>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row>
    <row r="3" spans="2:58" ht="13.5" customHeight="1" x14ac:dyDescent="0.4">
      <c r="C3" s="66"/>
      <c r="D3" s="67"/>
      <c r="E3" s="67"/>
      <c r="F3" s="67"/>
      <c r="G3" s="67"/>
      <c r="H3" s="67"/>
      <c r="I3" s="67"/>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row>
    <row r="4" spans="2:58" x14ac:dyDescent="0.4">
      <c r="B4" s="68"/>
      <c r="C4" s="69"/>
      <c r="D4" s="70" t="s">
        <v>27</v>
      </c>
      <c r="E4" s="70" t="s">
        <v>28</v>
      </c>
      <c r="F4" s="70" t="s">
        <v>30</v>
      </c>
      <c r="G4" s="70" t="s">
        <v>31</v>
      </c>
      <c r="H4" s="70" t="s">
        <v>33</v>
      </c>
      <c r="I4" s="70" t="s">
        <v>35</v>
      </c>
      <c r="J4" s="70" t="s">
        <v>37</v>
      </c>
      <c r="K4" s="70" t="s">
        <v>39</v>
      </c>
      <c r="L4" s="70" t="s">
        <v>41</v>
      </c>
      <c r="M4" s="70" t="s">
        <v>43</v>
      </c>
      <c r="N4" s="70" t="s">
        <v>45</v>
      </c>
      <c r="O4" s="70" t="s">
        <v>47</v>
      </c>
      <c r="P4" s="70" t="s">
        <v>48</v>
      </c>
      <c r="Q4" s="70" t="s">
        <v>50</v>
      </c>
      <c r="R4" s="70" t="s">
        <v>52</v>
      </c>
      <c r="S4" s="70" t="s">
        <v>54</v>
      </c>
      <c r="T4" s="70" t="s">
        <v>56</v>
      </c>
      <c r="U4" s="70" t="s">
        <v>57</v>
      </c>
      <c r="V4" s="70" t="s">
        <v>58</v>
      </c>
      <c r="W4" s="70" t="s">
        <v>137</v>
      </c>
      <c r="X4" s="70" t="s">
        <v>59</v>
      </c>
      <c r="Y4" s="70" t="s">
        <v>61</v>
      </c>
      <c r="Z4" s="70" t="s">
        <v>62</v>
      </c>
      <c r="AA4" s="70" t="s">
        <v>64</v>
      </c>
      <c r="AB4" s="70" t="s">
        <v>66</v>
      </c>
      <c r="AC4" s="70" t="s">
        <v>68</v>
      </c>
      <c r="AD4" s="70" t="s">
        <v>69</v>
      </c>
      <c r="AE4" s="70" t="s">
        <v>70</v>
      </c>
      <c r="AF4" s="70" t="s">
        <v>71</v>
      </c>
      <c r="AG4" s="70" t="s">
        <v>72</v>
      </c>
      <c r="AH4" s="70" t="s">
        <v>73</v>
      </c>
      <c r="AI4" s="70" t="s">
        <v>74</v>
      </c>
      <c r="AJ4" s="70" t="s">
        <v>75</v>
      </c>
      <c r="AK4" s="71" t="s">
        <v>77</v>
      </c>
      <c r="AL4" s="71" t="s">
        <v>78</v>
      </c>
      <c r="AM4" s="71" t="s">
        <v>80</v>
      </c>
      <c r="AN4" s="71" t="s">
        <v>82</v>
      </c>
      <c r="AO4" s="72" t="s">
        <v>83</v>
      </c>
      <c r="AP4" s="73" t="s">
        <v>93</v>
      </c>
      <c r="AQ4" s="71" t="s">
        <v>94</v>
      </c>
      <c r="AR4" s="71" t="s">
        <v>95</v>
      </c>
      <c r="AS4" s="71" t="s">
        <v>96</v>
      </c>
      <c r="AT4" s="71" t="s">
        <v>97</v>
      </c>
      <c r="AU4" s="71" t="s">
        <v>98</v>
      </c>
      <c r="AV4" s="71" t="s">
        <v>99</v>
      </c>
      <c r="AW4" s="71" t="s">
        <v>100</v>
      </c>
      <c r="AX4" s="71" t="s">
        <v>101</v>
      </c>
      <c r="AY4" s="71" t="s">
        <v>102</v>
      </c>
      <c r="AZ4" s="71" t="s">
        <v>103</v>
      </c>
      <c r="BA4" s="71" t="s">
        <v>104</v>
      </c>
      <c r="BB4" s="71" t="s">
        <v>105</v>
      </c>
      <c r="BC4" s="71" t="s">
        <v>106</v>
      </c>
      <c r="BD4" s="72" t="s">
        <v>123</v>
      </c>
    </row>
    <row r="5" spans="2:58" ht="39.950000000000003" customHeight="1" x14ac:dyDescent="0.4">
      <c r="B5" s="74"/>
      <c r="C5" s="75"/>
      <c r="D5" s="76" t="s">
        <v>138</v>
      </c>
      <c r="E5" s="76" t="s">
        <v>29</v>
      </c>
      <c r="F5" s="76" t="s">
        <v>139</v>
      </c>
      <c r="G5" s="76" t="s">
        <v>140</v>
      </c>
      <c r="H5" s="76" t="s">
        <v>34</v>
      </c>
      <c r="I5" s="76" t="s">
        <v>141</v>
      </c>
      <c r="J5" s="76" t="s">
        <v>142</v>
      </c>
      <c r="K5" s="76" t="s">
        <v>143</v>
      </c>
      <c r="L5" s="76" t="s">
        <v>144</v>
      </c>
      <c r="M5" s="76" t="s">
        <v>145</v>
      </c>
      <c r="N5" s="76" t="s">
        <v>146</v>
      </c>
      <c r="O5" s="76" t="s">
        <v>147</v>
      </c>
      <c r="P5" s="76" t="s">
        <v>49</v>
      </c>
      <c r="Q5" s="76" t="s">
        <v>51</v>
      </c>
      <c r="R5" s="76" t="s">
        <v>53</v>
      </c>
      <c r="S5" s="76" t="s">
        <v>55</v>
      </c>
      <c r="T5" s="76" t="s">
        <v>148</v>
      </c>
      <c r="U5" s="76" t="s">
        <v>149</v>
      </c>
      <c r="V5" s="76" t="s">
        <v>150</v>
      </c>
      <c r="W5" s="76" t="s">
        <v>151</v>
      </c>
      <c r="X5" s="76" t="s">
        <v>60</v>
      </c>
      <c r="Y5" s="76" t="s">
        <v>32</v>
      </c>
      <c r="Z5" s="76" t="s">
        <v>63</v>
      </c>
      <c r="AA5" s="76" t="s">
        <v>65</v>
      </c>
      <c r="AB5" s="76" t="s">
        <v>67</v>
      </c>
      <c r="AC5" s="76" t="s">
        <v>36</v>
      </c>
      <c r="AD5" s="76" t="s">
        <v>38</v>
      </c>
      <c r="AE5" s="76" t="s">
        <v>40</v>
      </c>
      <c r="AF5" s="76" t="s">
        <v>42</v>
      </c>
      <c r="AG5" s="76" t="s">
        <v>44</v>
      </c>
      <c r="AH5" s="76" t="s">
        <v>46</v>
      </c>
      <c r="AI5" s="76" t="s">
        <v>152</v>
      </c>
      <c r="AJ5" s="76" t="s">
        <v>76</v>
      </c>
      <c r="AK5" s="75" t="s">
        <v>153</v>
      </c>
      <c r="AL5" s="75" t="s">
        <v>79</v>
      </c>
      <c r="AM5" s="75" t="s">
        <v>81</v>
      </c>
      <c r="AN5" s="75" t="s">
        <v>154</v>
      </c>
      <c r="AO5" s="77" t="s">
        <v>155</v>
      </c>
      <c r="AP5" s="78" t="s">
        <v>156</v>
      </c>
      <c r="AQ5" s="75" t="s">
        <v>107</v>
      </c>
      <c r="AR5" s="75" t="s">
        <v>157</v>
      </c>
      <c r="AS5" s="75" t="s">
        <v>108</v>
      </c>
      <c r="AT5" s="75" t="s">
        <v>158</v>
      </c>
      <c r="AU5" s="75" t="s">
        <v>159</v>
      </c>
      <c r="AV5" s="75" t="s">
        <v>109</v>
      </c>
      <c r="AW5" s="75" t="s">
        <v>110</v>
      </c>
      <c r="AX5" s="75" t="s">
        <v>160</v>
      </c>
      <c r="AY5" s="75" t="s">
        <v>161</v>
      </c>
      <c r="AZ5" s="75" t="s">
        <v>111</v>
      </c>
      <c r="BA5" s="75" t="s">
        <v>112</v>
      </c>
      <c r="BB5" s="75" t="s">
        <v>162</v>
      </c>
      <c r="BC5" s="75" t="s">
        <v>113</v>
      </c>
      <c r="BD5" s="77" t="s">
        <v>114</v>
      </c>
      <c r="BE5" s="66" t="s">
        <v>268</v>
      </c>
      <c r="BF5" s="66"/>
    </row>
    <row r="6" spans="2:58" ht="14.25" customHeight="1" x14ac:dyDescent="0.4">
      <c r="B6" s="79" t="s">
        <v>27</v>
      </c>
      <c r="C6" s="75" t="s">
        <v>138</v>
      </c>
      <c r="D6" s="80">
        <v>1475</v>
      </c>
      <c r="E6" s="80">
        <v>0</v>
      </c>
      <c r="F6" s="80">
        <v>26281</v>
      </c>
      <c r="G6" s="80">
        <v>29</v>
      </c>
      <c r="H6" s="80">
        <v>265</v>
      </c>
      <c r="I6" s="80">
        <v>106</v>
      </c>
      <c r="J6" s="80">
        <v>0</v>
      </c>
      <c r="K6" s="80">
        <v>211</v>
      </c>
      <c r="L6" s="80">
        <v>1</v>
      </c>
      <c r="M6" s="80">
        <v>0</v>
      </c>
      <c r="N6" s="80">
        <v>0</v>
      </c>
      <c r="O6" s="80">
        <v>0</v>
      </c>
      <c r="P6" s="80">
        <v>0</v>
      </c>
      <c r="Q6" s="80">
        <v>0</v>
      </c>
      <c r="R6" s="80">
        <v>0</v>
      </c>
      <c r="S6" s="80">
        <v>0</v>
      </c>
      <c r="T6" s="80">
        <v>0</v>
      </c>
      <c r="U6" s="80">
        <v>0</v>
      </c>
      <c r="V6" s="80">
        <v>0</v>
      </c>
      <c r="W6" s="80">
        <v>0</v>
      </c>
      <c r="X6" s="80">
        <v>404</v>
      </c>
      <c r="Y6" s="80">
        <v>456</v>
      </c>
      <c r="Z6" s="80">
        <v>0</v>
      </c>
      <c r="AA6" s="80">
        <v>0</v>
      </c>
      <c r="AB6" s="80">
        <v>0</v>
      </c>
      <c r="AC6" s="80">
        <v>139</v>
      </c>
      <c r="AD6" s="80">
        <v>0</v>
      </c>
      <c r="AE6" s="80">
        <v>1</v>
      </c>
      <c r="AF6" s="80">
        <v>0</v>
      </c>
      <c r="AG6" s="80">
        <v>0</v>
      </c>
      <c r="AH6" s="80">
        <v>19</v>
      </c>
      <c r="AI6" s="80">
        <v>755</v>
      </c>
      <c r="AJ6" s="80">
        <v>1605</v>
      </c>
      <c r="AK6" s="80">
        <v>73</v>
      </c>
      <c r="AL6" s="80">
        <v>12</v>
      </c>
      <c r="AM6" s="80">
        <v>12111</v>
      </c>
      <c r="AN6" s="80">
        <v>0</v>
      </c>
      <c r="AO6" s="81">
        <v>0</v>
      </c>
      <c r="AP6" s="82">
        <v>43943</v>
      </c>
      <c r="AQ6" s="80">
        <v>716</v>
      </c>
      <c r="AR6" s="80">
        <v>40355</v>
      </c>
      <c r="AS6" s="80">
        <v>0</v>
      </c>
      <c r="AT6" s="80">
        <v>0</v>
      </c>
      <c r="AU6" s="80">
        <v>716</v>
      </c>
      <c r="AV6" s="80">
        <v>-11</v>
      </c>
      <c r="AW6" s="80">
        <v>41776</v>
      </c>
      <c r="AX6" s="80">
        <v>85719</v>
      </c>
      <c r="AY6" s="80">
        <v>5736</v>
      </c>
      <c r="AZ6" s="80">
        <v>47512</v>
      </c>
      <c r="BA6" s="80">
        <v>91455</v>
      </c>
      <c r="BB6" s="80">
        <v>-74008</v>
      </c>
      <c r="BC6" s="80">
        <v>-26496</v>
      </c>
      <c r="BD6" s="81">
        <v>17447</v>
      </c>
      <c r="BE6" s="226">
        <f>1-(ABS(BB6/AX6))</f>
        <v>0.13662081918827795</v>
      </c>
    </row>
    <row r="7" spans="2:58" ht="14.25" customHeight="1" x14ac:dyDescent="0.4">
      <c r="B7" s="79" t="s">
        <v>28</v>
      </c>
      <c r="C7" s="75" t="s">
        <v>29</v>
      </c>
      <c r="D7" s="80">
        <v>0</v>
      </c>
      <c r="E7" s="80">
        <v>0</v>
      </c>
      <c r="F7" s="80">
        <v>109</v>
      </c>
      <c r="G7" s="80">
        <v>0</v>
      </c>
      <c r="H7" s="80">
        <v>2</v>
      </c>
      <c r="I7" s="80">
        <v>28</v>
      </c>
      <c r="J7" s="80">
        <v>590</v>
      </c>
      <c r="K7" s="80">
        <v>9</v>
      </c>
      <c r="L7" s="80">
        <v>846</v>
      </c>
      <c r="M7" s="80">
        <v>2</v>
      </c>
      <c r="N7" s="80">
        <v>20</v>
      </c>
      <c r="O7" s="80">
        <v>12</v>
      </c>
      <c r="P7" s="80">
        <v>15</v>
      </c>
      <c r="Q7" s="80">
        <v>5</v>
      </c>
      <c r="R7" s="80">
        <v>1</v>
      </c>
      <c r="S7" s="80">
        <v>0</v>
      </c>
      <c r="T7" s="80">
        <v>8</v>
      </c>
      <c r="U7" s="80">
        <v>0</v>
      </c>
      <c r="V7" s="80">
        <v>148</v>
      </c>
      <c r="W7" s="80">
        <v>0</v>
      </c>
      <c r="X7" s="80">
        <v>43</v>
      </c>
      <c r="Y7" s="80">
        <v>2515</v>
      </c>
      <c r="Z7" s="80">
        <v>23428</v>
      </c>
      <c r="AA7" s="80">
        <v>0</v>
      </c>
      <c r="AB7" s="80">
        <v>0</v>
      </c>
      <c r="AC7" s="80">
        <v>3</v>
      </c>
      <c r="AD7" s="80">
        <v>1</v>
      </c>
      <c r="AE7" s="80">
        <v>1</v>
      </c>
      <c r="AF7" s="80">
        <v>2</v>
      </c>
      <c r="AG7" s="80">
        <v>0</v>
      </c>
      <c r="AH7" s="80">
        <v>5</v>
      </c>
      <c r="AI7" s="80">
        <v>15</v>
      </c>
      <c r="AJ7" s="80">
        <v>5</v>
      </c>
      <c r="AK7" s="80">
        <v>2</v>
      </c>
      <c r="AL7" s="80">
        <v>8</v>
      </c>
      <c r="AM7" s="80">
        <v>4</v>
      </c>
      <c r="AN7" s="80">
        <v>0</v>
      </c>
      <c r="AO7" s="81">
        <v>12</v>
      </c>
      <c r="AP7" s="82">
        <v>27839</v>
      </c>
      <c r="AQ7" s="80">
        <v>-56</v>
      </c>
      <c r="AR7" s="80">
        <v>-61</v>
      </c>
      <c r="AS7" s="80">
        <v>0</v>
      </c>
      <c r="AT7" s="80">
        <v>0</v>
      </c>
      <c r="AU7" s="80">
        <v>-65</v>
      </c>
      <c r="AV7" s="80">
        <v>-12</v>
      </c>
      <c r="AW7" s="80">
        <v>-194</v>
      </c>
      <c r="AX7" s="80">
        <v>27645</v>
      </c>
      <c r="AY7" s="80">
        <v>973</v>
      </c>
      <c r="AZ7" s="80">
        <v>779</v>
      </c>
      <c r="BA7" s="80">
        <v>28618</v>
      </c>
      <c r="BB7" s="80">
        <v>-27063</v>
      </c>
      <c r="BC7" s="80">
        <v>-26284</v>
      </c>
      <c r="BD7" s="81">
        <v>1555</v>
      </c>
      <c r="BE7" s="226">
        <f t="shared" ref="BE7:BE43" si="0">1-(ABS(BB7/AX7))</f>
        <v>2.1052631578947323E-2</v>
      </c>
    </row>
    <row r="8" spans="2:58" ht="14.25" customHeight="1" x14ac:dyDescent="0.4">
      <c r="B8" s="79" t="s">
        <v>30</v>
      </c>
      <c r="C8" s="75" t="s">
        <v>139</v>
      </c>
      <c r="D8" s="80">
        <v>1475</v>
      </c>
      <c r="E8" s="80">
        <v>0</v>
      </c>
      <c r="F8" s="80">
        <v>56657</v>
      </c>
      <c r="G8" s="80">
        <v>24</v>
      </c>
      <c r="H8" s="80">
        <v>3</v>
      </c>
      <c r="I8" s="80">
        <v>280</v>
      </c>
      <c r="J8" s="80">
        <v>0</v>
      </c>
      <c r="K8" s="80">
        <v>1</v>
      </c>
      <c r="L8" s="80">
        <v>1</v>
      </c>
      <c r="M8" s="80">
        <v>0</v>
      </c>
      <c r="N8" s="80">
        <v>0</v>
      </c>
      <c r="O8" s="80">
        <v>0</v>
      </c>
      <c r="P8" s="80">
        <v>0</v>
      </c>
      <c r="Q8" s="80">
        <v>0</v>
      </c>
      <c r="R8" s="80">
        <v>0</v>
      </c>
      <c r="S8" s="80">
        <v>0</v>
      </c>
      <c r="T8" s="80">
        <v>0</v>
      </c>
      <c r="U8" s="80">
        <v>0</v>
      </c>
      <c r="V8" s="80">
        <v>0</v>
      </c>
      <c r="W8" s="80">
        <v>0</v>
      </c>
      <c r="X8" s="80">
        <v>119</v>
      </c>
      <c r="Y8" s="80">
        <v>4</v>
      </c>
      <c r="Z8" s="80">
        <v>0</v>
      </c>
      <c r="AA8" s="80">
        <v>0</v>
      </c>
      <c r="AB8" s="80">
        <v>0</v>
      </c>
      <c r="AC8" s="80">
        <v>191</v>
      </c>
      <c r="AD8" s="80">
        <v>0</v>
      </c>
      <c r="AE8" s="80">
        <v>0</v>
      </c>
      <c r="AF8" s="80">
        <v>0</v>
      </c>
      <c r="AG8" s="80">
        <v>0</v>
      </c>
      <c r="AH8" s="80">
        <v>120</v>
      </c>
      <c r="AI8" s="80">
        <v>2027</v>
      </c>
      <c r="AJ8" s="80">
        <v>4592</v>
      </c>
      <c r="AK8" s="80">
        <v>44</v>
      </c>
      <c r="AL8" s="80">
        <v>4</v>
      </c>
      <c r="AM8" s="80">
        <v>71613</v>
      </c>
      <c r="AN8" s="80">
        <v>0</v>
      </c>
      <c r="AO8" s="81">
        <v>138</v>
      </c>
      <c r="AP8" s="82">
        <v>137293</v>
      </c>
      <c r="AQ8" s="80">
        <v>9184</v>
      </c>
      <c r="AR8" s="80">
        <v>277033</v>
      </c>
      <c r="AS8" s="80">
        <v>0</v>
      </c>
      <c r="AT8" s="80">
        <v>0</v>
      </c>
      <c r="AU8" s="80">
        <v>0</v>
      </c>
      <c r="AV8" s="80">
        <v>3153</v>
      </c>
      <c r="AW8" s="80">
        <v>289370</v>
      </c>
      <c r="AX8" s="80">
        <v>426663</v>
      </c>
      <c r="AY8" s="80">
        <v>139273</v>
      </c>
      <c r="AZ8" s="80">
        <v>428643</v>
      </c>
      <c r="BA8" s="80">
        <v>565936</v>
      </c>
      <c r="BB8" s="80">
        <v>-341692</v>
      </c>
      <c r="BC8" s="80">
        <v>86951</v>
      </c>
      <c r="BD8" s="81">
        <v>224244</v>
      </c>
      <c r="BE8" s="226">
        <f t="shared" si="0"/>
        <v>0.1991524927167343</v>
      </c>
    </row>
    <row r="9" spans="2:58" ht="14.25" customHeight="1" x14ac:dyDescent="0.4">
      <c r="B9" s="79" t="s">
        <v>31</v>
      </c>
      <c r="C9" s="75" t="s">
        <v>140</v>
      </c>
      <c r="D9" s="80">
        <v>91</v>
      </c>
      <c r="E9" s="80">
        <v>8</v>
      </c>
      <c r="F9" s="80">
        <v>413</v>
      </c>
      <c r="G9" s="80">
        <v>4095</v>
      </c>
      <c r="H9" s="80">
        <v>155</v>
      </c>
      <c r="I9" s="80">
        <v>35</v>
      </c>
      <c r="J9" s="80">
        <v>1</v>
      </c>
      <c r="K9" s="80">
        <v>633</v>
      </c>
      <c r="L9" s="80">
        <v>21</v>
      </c>
      <c r="M9" s="80">
        <v>9</v>
      </c>
      <c r="N9" s="80">
        <v>50</v>
      </c>
      <c r="O9" s="80">
        <v>55</v>
      </c>
      <c r="P9" s="80">
        <v>107</v>
      </c>
      <c r="Q9" s="80">
        <v>188</v>
      </c>
      <c r="R9" s="80">
        <v>115</v>
      </c>
      <c r="S9" s="80">
        <v>3</v>
      </c>
      <c r="T9" s="80">
        <v>197</v>
      </c>
      <c r="U9" s="80">
        <v>0</v>
      </c>
      <c r="V9" s="80">
        <v>3813</v>
      </c>
      <c r="W9" s="80">
        <v>13</v>
      </c>
      <c r="X9" s="80">
        <v>211</v>
      </c>
      <c r="Y9" s="80">
        <v>1234</v>
      </c>
      <c r="Z9" s="80">
        <v>65</v>
      </c>
      <c r="AA9" s="80">
        <v>41</v>
      </c>
      <c r="AB9" s="80">
        <v>85</v>
      </c>
      <c r="AC9" s="80">
        <v>5943</v>
      </c>
      <c r="AD9" s="80">
        <v>654</v>
      </c>
      <c r="AE9" s="80">
        <v>28</v>
      </c>
      <c r="AF9" s="80">
        <v>916</v>
      </c>
      <c r="AG9" s="80">
        <v>391</v>
      </c>
      <c r="AH9" s="80">
        <v>1090</v>
      </c>
      <c r="AI9" s="80">
        <v>172</v>
      </c>
      <c r="AJ9" s="80">
        <v>2048</v>
      </c>
      <c r="AK9" s="80">
        <v>954</v>
      </c>
      <c r="AL9" s="80">
        <v>1983</v>
      </c>
      <c r="AM9" s="80">
        <v>1773</v>
      </c>
      <c r="AN9" s="80">
        <v>360</v>
      </c>
      <c r="AO9" s="81">
        <v>26</v>
      </c>
      <c r="AP9" s="82">
        <v>27976</v>
      </c>
      <c r="AQ9" s="80">
        <v>1164</v>
      </c>
      <c r="AR9" s="80">
        <v>44283</v>
      </c>
      <c r="AS9" s="80">
        <v>0</v>
      </c>
      <c r="AT9" s="80">
        <v>9</v>
      </c>
      <c r="AU9" s="80">
        <v>4266</v>
      </c>
      <c r="AV9" s="80">
        <v>1815</v>
      </c>
      <c r="AW9" s="80">
        <v>51537</v>
      </c>
      <c r="AX9" s="80">
        <v>79513</v>
      </c>
      <c r="AY9" s="80">
        <v>14411</v>
      </c>
      <c r="AZ9" s="80">
        <v>65948</v>
      </c>
      <c r="BA9" s="80">
        <v>93924</v>
      </c>
      <c r="BB9" s="80">
        <v>-74789</v>
      </c>
      <c r="BC9" s="80">
        <v>-8841</v>
      </c>
      <c r="BD9" s="81">
        <v>19135</v>
      </c>
      <c r="BE9" s="226">
        <f t="shared" si="0"/>
        <v>5.941166853218971E-2</v>
      </c>
    </row>
    <row r="10" spans="2:58" ht="14.25" customHeight="1" x14ac:dyDescent="0.4">
      <c r="B10" s="79" t="s">
        <v>33</v>
      </c>
      <c r="C10" s="75" t="s">
        <v>34</v>
      </c>
      <c r="D10" s="80">
        <v>390</v>
      </c>
      <c r="E10" s="80">
        <v>5</v>
      </c>
      <c r="F10" s="80">
        <v>4007</v>
      </c>
      <c r="G10" s="80">
        <v>61</v>
      </c>
      <c r="H10" s="80">
        <v>5386</v>
      </c>
      <c r="I10" s="80">
        <v>771</v>
      </c>
      <c r="J10" s="80">
        <v>1</v>
      </c>
      <c r="K10" s="80">
        <v>486</v>
      </c>
      <c r="L10" s="80">
        <v>53</v>
      </c>
      <c r="M10" s="80">
        <v>8</v>
      </c>
      <c r="N10" s="80">
        <v>42</v>
      </c>
      <c r="O10" s="80">
        <v>145</v>
      </c>
      <c r="P10" s="80">
        <v>112</v>
      </c>
      <c r="Q10" s="80">
        <v>194</v>
      </c>
      <c r="R10" s="80">
        <v>117</v>
      </c>
      <c r="S10" s="80">
        <v>7</v>
      </c>
      <c r="T10" s="80">
        <v>528</v>
      </c>
      <c r="U10" s="80">
        <v>6</v>
      </c>
      <c r="V10" s="80">
        <v>1195</v>
      </c>
      <c r="W10" s="80">
        <v>19</v>
      </c>
      <c r="X10" s="80">
        <v>7508</v>
      </c>
      <c r="Y10" s="80">
        <v>19172</v>
      </c>
      <c r="Z10" s="80">
        <v>284</v>
      </c>
      <c r="AA10" s="80">
        <v>121</v>
      </c>
      <c r="AB10" s="80">
        <v>146</v>
      </c>
      <c r="AC10" s="80">
        <v>10622</v>
      </c>
      <c r="AD10" s="80">
        <v>1700</v>
      </c>
      <c r="AE10" s="80">
        <v>390</v>
      </c>
      <c r="AF10" s="80">
        <v>1483</v>
      </c>
      <c r="AG10" s="80">
        <v>5812</v>
      </c>
      <c r="AH10" s="80">
        <v>403</v>
      </c>
      <c r="AI10" s="80">
        <v>2515</v>
      </c>
      <c r="AJ10" s="80">
        <v>3164</v>
      </c>
      <c r="AK10" s="80">
        <v>615</v>
      </c>
      <c r="AL10" s="80">
        <v>3425</v>
      </c>
      <c r="AM10" s="80">
        <v>2600</v>
      </c>
      <c r="AN10" s="80">
        <v>4879</v>
      </c>
      <c r="AO10" s="81">
        <v>49</v>
      </c>
      <c r="AP10" s="82">
        <v>78421</v>
      </c>
      <c r="AQ10" s="80">
        <v>759</v>
      </c>
      <c r="AR10" s="80">
        <v>3894</v>
      </c>
      <c r="AS10" s="80">
        <v>4</v>
      </c>
      <c r="AT10" s="80">
        <v>141</v>
      </c>
      <c r="AU10" s="80">
        <v>3987</v>
      </c>
      <c r="AV10" s="80">
        <v>-583</v>
      </c>
      <c r="AW10" s="80">
        <v>8202</v>
      </c>
      <c r="AX10" s="80">
        <v>86623</v>
      </c>
      <c r="AY10" s="80">
        <v>19446</v>
      </c>
      <c r="AZ10" s="80">
        <v>27648</v>
      </c>
      <c r="BA10" s="80">
        <v>106069</v>
      </c>
      <c r="BB10" s="80">
        <v>-81226</v>
      </c>
      <c r="BC10" s="80">
        <v>-53578</v>
      </c>
      <c r="BD10" s="81">
        <v>24843</v>
      </c>
      <c r="BE10" s="226">
        <f t="shared" si="0"/>
        <v>6.2304468790044254E-2</v>
      </c>
    </row>
    <row r="11" spans="2:58" ht="14.25" customHeight="1" x14ac:dyDescent="0.4">
      <c r="B11" s="79" t="s">
        <v>35</v>
      </c>
      <c r="C11" s="75" t="s">
        <v>141</v>
      </c>
      <c r="D11" s="80">
        <v>993</v>
      </c>
      <c r="E11" s="80">
        <v>43</v>
      </c>
      <c r="F11" s="80">
        <v>3741</v>
      </c>
      <c r="G11" s="80">
        <v>3869</v>
      </c>
      <c r="H11" s="80">
        <v>619</v>
      </c>
      <c r="I11" s="80">
        <v>7989</v>
      </c>
      <c r="J11" s="80">
        <v>259</v>
      </c>
      <c r="K11" s="80">
        <v>15135</v>
      </c>
      <c r="L11" s="80">
        <v>172</v>
      </c>
      <c r="M11" s="80">
        <v>41</v>
      </c>
      <c r="N11" s="80">
        <v>90</v>
      </c>
      <c r="O11" s="80">
        <v>471</v>
      </c>
      <c r="P11" s="80">
        <v>302</v>
      </c>
      <c r="Q11" s="80">
        <v>1010</v>
      </c>
      <c r="R11" s="80">
        <v>3438</v>
      </c>
      <c r="S11" s="80">
        <v>13</v>
      </c>
      <c r="T11" s="80">
        <v>691</v>
      </c>
      <c r="U11" s="80">
        <v>15</v>
      </c>
      <c r="V11" s="80">
        <v>14873</v>
      </c>
      <c r="W11" s="80">
        <v>120</v>
      </c>
      <c r="X11" s="80">
        <v>3141</v>
      </c>
      <c r="Y11" s="80">
        <v>2230</v>
      </c>
      <c r="Z11" s="80">
        <v>161</v>
      </c>
      <c r="AA11" s="80">
        <v>380</v>
      </c>
      <c r="AB11" s="80">
        <v>624</v>
      </c>
      <c r="AC11" s="80">
        <v>11</v>
      </c>
      <c r="AD11" s="80">
        <v>11</v>
      </c>
      <c r="AE11" s="80">
        <v>26</v>
      </c>
      <c r="AF11" s="80">
        <v>219</v>
      </c>
      <c r="AG11" s="80">
        <v>731</v>
      </c>
      <c r="AH11" s="80">
        <v>332</v>
      </c>
      <c r="AI11" s="80">
        <v>3216</v>
      </c>
      <c r="AJ11" s="80">
        <v>89526</v>
      </c>
      <c r="AK11" s="80">
        <v>90</v>
      </c>
      <c r="AL11" s="80">
        <v>3827</v>
      </c>
      <c r="AM11" s="80">
        <v>3691</v>
      </c>
      <c r="AN11" s="80">
        <v>178</v>
      </c>
      <c r="AO11" s="81">
        <v>375</v>
      </c>
      <c r="AP11" s="82">
        <v>162653</v>
      </c>
      <c r="AQ11" s="80">
        <v>1822</v>
      </c>
      <c r="AR11" s="80">
        <v>29014</v>
      </c>
      <c r="AS11" s="80">
        <v>0</v>
      </c>
      <c r="AT11" s="80">
        <v>0</v>
      </c>
      <c r="AU11" s="80">
        <v>0</v>
      </c>
      <c r="AV11" s="80">
        <v>-1996</v>
      </c>
      <c r="AW11" s="80">
        <v>28840</v>
      </c>
      <c r="AX11" s="80">
        <v>191493</v>
      </c>
      <c r="AY11" s="80">
        <v>21612</v>
      </c>
      <c r="AZ11" s="80">
        <v>50452</v>
      </c>
      <c r="BA11" s="80">
        <v>213105</v>
      </c>
      <c r="BB11" s="80">
        <v>-176858</v>
      </c>
      <c r="BC11" s="80">
        <v>-126406</v>
      </c>
      <c r="BD11" s="81">
        <v>36247</v>
      </c>
      <c r="BE11" s="226">
        <f t="shared" si="0"/>
        <v>7.6425770132589665E-2</v>
      </c>
    </row>
    <row r="12" spans="2:58" ht="14.25" customHeight="1" x14ac:dyDescent="0.4">
      <c r="B12" s="79" t="s">
        <v>37</v>
      </c>
      <c r="C12" s="75" t="s">
        <v>142</v>
      </c>
      <c r="D12" s="80">
        <v>62</v>
      </c>
      <c r="E12" s="80">
        <v>22</v>
      </c>
      <c r="F12" s="80">
        <v>380</v>
      </c>
      <c r="G12" s="80">
        <v>20</v>
      </c>
      <c r="H12" s="80">
        <v>16</v>
      </c>
      <c r="I12" s="80">
        <v>35</v>
      </c>
      <c r="J12" s="80">
        <v>776</v>
      </c>
      <c r="K12" s="80">
        <v>59</v>
      </c>
      <c r="L12" s="80">
        <v>45</v>
      </c>
      <c r="M12" s="80">
        <v>79</v>
      </c>
      <c r="N12" s="80">
        <v>37</v>
      </c>
      <c r="O12" s="80">
        <v>40</v>
      </c>
      <c r="P12" s="80">
        <v>50</v>
      </c>
      <c r="Q12" s="80">
        <v>90</v>
      </c>
      <c r="R12" s="80">
        <v>13</v>
      </c>
      <c r="S12" s="80">
        <v>1</v>
      </c>
      <c r="T12" s="80">
        <v>18</v>
      </c>
      <c r="U12" s="80">
        <v>0</v>
      </c>
      <c r="V12" s="80">
        <v>590</v>
      </c>
      <c r="W12" s="80">
        <v>36</v>
      </c>
      <c r="X12" s="80">
        <v>90</v>
      </c>
      <c r="Y12" s="80">
        <v>3630</v>
      </c>
      <c r="Z12" s="80">
        <v>1334</v>
      </c>
      <c r="AA12" s="80">
        <v>173</v>
      </c>
      <c r="AB12" s="80">
        <v>173</v>
      </c>
      <c r="AC12" s="80">
        <v>730</v>
      </c>
      <c r="AD12" s="80">
        <v>71</v>
      </c>
      <c r="AE12" s="80">
        <v>137</v>
      </c>
      <c r="AF12" s="80">
        <v>29457</v>
      </c>
      <c r="AG12" s="80">
        <v>122</v>
      </c>
      <c r="AH12" s="80">
        <v>1554</v>
      </c>
      <c r="AI12" s="80">
        <v>450</v>
      </c>
      <c r="AJ12" s="80">
        <v>527</v>
      </c>
      <c r="AK12" s="80">
        <v>49</v>
      </c>
      <c r="AL12" s="80">
        <v>740</v>
      </c>
      <c r="AM12" s="80">
        <v>974</v>
      </c>
      <c r="AN12" s="80">
        <v>0</v>
      </c>
      <c r="AO12" s="81">
        <v>334</v>
      </c>
      <c r="AP12" s="82">
        <v>42914</v>
      </c>
      <c r="AQ12" s="80">
        <v>167</v>
      </c>
      <c r="AR12" s="80">
        <v>52164</v>
      </c>
      <c r="AS12" s="80">
        <v>0</v>
      </c>
      <c r="AT12" s="80">
        <v>0</v>
      </c>
      <c r="AU12" s="80">
        <v>0</v>
      </c>
      <c r="AV12" s="80">
        <v>139</v>
      </c>
      <c r="AW12" s="80">
        <v>52470</v>
      </c>
      <c r="AX12" s="80">
        <v>95384</v>
      </c>
      <c r="AY12" s="80">
        <v>43</v>
      </c>
      <c r="AZ12" s="80">
        <v>52513</v>
      </c>
      <c r="BA12" s="80">
        <v>95427</v>
      </c>
      <c r="BB12" s="80">
        <v>-91696</v>
      </c>
      <c r="BC12" s="80">
        <v>-39183</v>
      </c>
      <c r="BD12" s="81">
        <v>3731</v>
      </c>
      <c r="BE12" s="226">
        <f t="shared" si="0"/>
        <v>3.8664765579132787E-2</v>
      </c>
    </row>
    <row r="13" spans="2:58" ht="14.25" customHeight="1" x14ac:dyDescent="0.4">
      <c r="B13" s="79" t="s">
        <v>39</v>
      </c>
      <c r="C13" s="75" t="s">
        <v>143</v>
      </c>
      <c r="D13" s="80">
        <v>210</v>
      </c>
      <c r="E13" s="80">
        <v>7</v>
      </c>
      <c r="F13" s="80">
        <v>7078</v>
      </c>
      <c r="G13" s="80">
        <v>144</v>
      </c>
      <c r="H13" s="80">
        <v>553</v>
      </c>
      <c r="I13" s="80">
        <v>1179</v>
      </c>
      <c r="J13" s="80">
        <v>6</v>
      </c>
      <c r="K13" s="80">
        <v>16893</v>
      </c>
      <c r="L13" s="80">
        <v>58</v>
      </c>
      <c r="M13" s="80">
        <v>4</v>
      </c>
      <c r="N13" s="80">
        <v>53</v>
      </c>
      <c r="O13" s="80">
        <v>144</v>
      </c>
      <c r="P13" s="80">
        <v>1659</v>
      </c>
      <c r="Q13" s="80">
        <v>7563</v>
      </c>
      <c r="R13" s="80">
        <v>1342</v>
      </c>
      <c r="S13" s="80">
        <v>18</v>
      </c>
      <c r="T13" s="80">
        <v>1547</v>
      </c>
      <c r="U13" s="80">
        <v>37</v>
      </c>
      <c r="V13" s="80">
        <v>70874</v>
      </c>
      <c r="W13" s="80">
        <v>343</v>
      </c>
      <c r="X13" s="80">
        <v>5044</v>
      </c>
      <c r="Y13" s="80">
        <v>5918</v>
      </c>
      <c r="Z13" s="80">
        <v>0</v>
      </c>
      <c r="AA13" s="80">
        <v>1722</v>
      </c>
      <c r="AB13" s="80">
        <v>718</v>
      </c>
      <c r="AC13" s="80">
        <v>6383</v>
      </c>
      <c r="AD13" s="80">
        <v>1157</v>
      </c>
      <c r="AE13" s="80">
        <v>519</v>
      </c>
      <c r="AF13" s="80">
        <v>2471</v>
      </c>
      <c r="AG13" s="80">
        <v>1465</v>
      </c>
      <c r="AH13" s="80">
        <v>794</v>
      </c>
      <c r="AI13" s="80">
        <v>1525</v>
      </c>
      <c r="AJ13" s="80">
        <v>1461</v>
      </c>
      <c r="AK13" s="80">
        <v>318</v>
      </c>
      <c r="AL13" s="80">
        <v>7638</v>
      </c>
      <c r="AM13" s="80">
        <v>1313</v>
      </c>
      <c r="AN13" s="80">
        <v>937</v>
      </c>
      <c r="AO13" s="81">
        <v>203</v>
      </c>
      <c r="AP13" s="82">
        <v>149298</v>
      </c>
      <c r="AQ13" s="80">
        <v>267</v>
      </c>
      <c r="AR13" s="80">
        <v>8701</v>
      </c>
      <c r="AS13" s="80">
        <v>22</v>
      </c>
      <c r="AT13" s="80">
        <v>0</v>
      </c>
      <c r="AU13" s="80">
        <v>-7</v>
      </c>
      <c r="AV13" s="80">
        <v>-50</v>
      </c>
      <c r="AW13" s="80">
        <v>8933</v>
      </c>
      <c r="AX13" s="80">
        <v>158231</v>
      </c>
      <c r="AY13" s="80">
        <v>79195</v>
      </c>
      <c r="AZ13" s="80">
        <v>88128</v>
      </c>
      <c r="BA13" s="80">
        <v>237426</v>
      </c>
      <c r="BB13" s="80">
        <v>-145238</v>
      </c>
      <c r="BC13" s="80">
        <v>-57110</v>
      </c>
      <c r="BD13" s="81">
        <v>92188</v>
      </c>
      <c r="BE13" s="226">
        <f t="shared" si="0"/>
        <v>8.2114124286644219E-2</v>
      </c>
    </row>
    <row r="14" spans="2:58" ht="14.25" customHeight="1" x14ac:dyDescent="0.4">
      <c r="B14" s="79" t="s">
        <v>41</v>
      </c>
      <c r="C14" s="75" t="s">
        <v>144</v>
      </c>
      <c r="D14" s="80">
        <v>25</v>
      </c>
      <c r="E14" s="80">
        <v>0</v>
      </c>
      <c r="F14" s="80">
        <v>487</v>
      </c>
      <c r="G14" s="80">
        <v>6</v>
      </c>
      <c r="H14" s="80">
        <v>180</v>
      </c>
      <c r="I14" s="80">
        <v>397</v>
      </c>
      <c r="J14" s="80">
        <v>73</v>
      </c>
      <c r="K14" s="80">
        <v>240</v>
      </c>
      <c r="L14" s="80">
        <v>2194</v>
      </c>
      <c r="M14" s="80">
        <v>82</v>
      </c>
      <c r="N14" s="80">
        <v>239</v>
      </c>
      <c r="O14" s="80">
        <v>165</v>
      </c>
      <c r="P14" s="80">
        <v>338</v>
      </c>
      <c r="Q14" s="80">
        <v>749</v>
      </c>
      <c r="R14" s="80">
        <v>88</v>
      </c>
      <c r="S14" s="80">
        <v>74</v>
      </c>
      <c r="T14" s="80">
        <v>597</v>
      </c>
      <c r="U14" s="80">
        <v>5</v>
      </c>
      <c r="V14" s="80">
        <v>15372</v>
      </c>
      <c r="W14" s="80">
        <v>55</v>
      </c>
      <c r="X14" s="80">
        <v>374</v>
      </c>
      <c r="Y14" s="80">
        <v>21965</v>
      </c>
      <c r="Z14" s="80">
        <v>7</v>
      </c>
      <c r="AA14" s="80">
        <v>201</v>
      </c>
      <c r="AB14" s="80">
        <v>22</v>
      </c>
      <c r="AC14" s="80">
        <v>279</v>
      </c>
      <c r="AD14" s="80">
        <v>5</v>
      </c>
      <c r="AE14" s="80">
        <v>49</v>
      </c>
      <c r="AF14" s="80">
        <v>21</v>
      </c>
      <c r="AG14" s="80">
        <v>5</v>
      </c>
      <c r="AH14" s="80">
        <v>61</v>
      </c>
      <c r="AI14" s="80">
        <v>830</v>
      </c>
      <c r="AJ14" s="80">
        <v>588</v>
      </c>
      <c r="AK14" s="80">
        <v>19</v>
      </c>
      <c r="AL14" s="80">
        <v>491</v>
      </c>
      <c r="AM14" s="80">
        <v>735</v>
      </c>
      <c r="AN14" s="80">
        <v>97</v>
      </c>
      <c r="AO14" s="81">
        <v>239</v>
      </c>
      <c r="AP14" s="82">
        <v>47354</v>
      </c>
      <c r="AQ14" s="80">
        <v>124</v>
      </c>
      <c r="AR14" s="80">
        <v>1514</v>
      </c>
      <c r="AS14" s="80">
        <v>0</v>
      </c>
      <c r="AT14" s="80">
        <v>0</v>
      </c>
      <c r="AU14" s="80">
        <v>0</v>
      </c>
      <c r="AV14" s="80">
        <v>-271</v>
      </c>
      <c r="AW14" s="80">
        <v>1367</v>
      </c>
      <c r="AX14" s="80">
        <v>48721</v>
      </c>
      <c r="AY14" s="80">
        <v>6425</v>
      </c>
      <c r="AZ14" s="80">
        <v>7792</v>
      </c>
      <c r="BA14" s="80">
        <v>55146</v>
      </c>
      <c r="BB14" s="80">
        <v>-42054</v>
      </c>
      <c r="BC14" s="80">
        <v>-34262</v>
      </c>
      <c r="BD14" s="81">
        <v>13092</v>
      </c>
      <c r="BE14" s="226">
        <f t="shared" si="0"/>
        <v>0.13684037683955586</v>
      </c>
    </row>
    <row r="15" spans="2:58" ht="14.25" customHeight="1" x14ac:dyDescent="0.4">
      <c r="B15" s="79" t="s">
        <v>43</v>
      </c>
      <c r="C15" s="75" t="s">
        <v>145</v>
      </c>
      <c r="D15" s="80">
        <v>3</v>
      </c>
      <c r="E15" s="80">
        <v>0</v>
      </c>
      <c r="F15" s="80">
        <v>0</v>
      </c>
      <c r="G15" s="80">
        <v>2</v>
      </c>
      <c r="H15" s="80">
        <v>691</v>
      </c>
      <c r="I15" s="80">
        <v>0</v>
      </c>
      <c r="J15" s="80">
        <v>0</v>
      </c>
      <c r="K15" s="80">
        <v>266</v>
      </c>
      <c r="L15" s="80">
        <v>18</v>
      </c>
      <c r="M15" s="80">
        <v>5506</v>
      </c>
      <c r="N15" s="80">
        <v>85</v>
      </c>
      <c r="O15" s="80">
        <v>11314</v>
      </c>
      <c r="P15" s="80">
        <v>14771</v>
      </c>
      <c r="Q15" s="80">
        <v>28382</v>
      </c>
      <c r="R15" s="80">
        <v>1584</v>
      </c>
      <c r="S15" s="80">
        <v>11</v>
      </c>
      <c r="T15" s="80">
        <v>4110</v>
      </c>
      <c r="U15" s="80">
        <v>23</v>
      </c>
      <c r="V15" s="80">
        <v>80336</v>
      </c>
      <c r="W15" s="80">
        <v>1551</v>
      </c>
      <c r="X15" s="80">
        <v>185</v>
      </c>
      <c r="Y15" s="80">
        <v>10861</v>
      </c>
      <c r="Z15" s="80">
        <v>0</v>
      </c>
      <c r="AA15" s="80">
        <v>1</v>
      </c>
      <c r="AB15" s="80">
        <v>0</v>
      </c>
      <c r="AC15" s="80">
        <v>0</v>
      </c>
      <c r="AD15" s="80">
        <v>0</v>
      </c>
      <c r="AE15" s="80">
        <v>0</v>
      </c>
      <c r="AF15" s="80">
        <v>75</v>
      </c>
      <c r="AG15" s="80">
        <v>0</v>
      </c>
      <c r="AH15" s="80">
        <v>18</v>
      </c>
      <c r="AI15" s="80">
        <v>0</v>
      </c>
      <c r="AJ15" s="80">
        <v>2</v>
      </c>
      <c r="AK15" s="80">
        <v>0</v>
      </c>
      <c r="AL15" s="80">
        <v>105</v>
      </c>
      <c r="AM15" s="80">
        <v>13</v>
      </c>
      <c r="AN15" s="80">
        <v>0</v>
      </c>
      <c r="AO15" s="81">
        <v>272</v>
      </c>
      <c r="AP15" s="82">
        <v>160185</v>
      </c>
      <c r="AQ15" s="80">
        <v>0</v>
      </c>
      <c r="AR15" s="80">
        <v>-359</v>
      </c>
      <c r="AS15" s="80">
        <v>0</v>
      </c>
      <c r="AT15" s="80">
        <v>-280</v>
      </c>
      <c r="AU15" s="80">
        <v>-1685</v>
      </c>
      <c r="AV15" s="80">
        <v>-1304</v>
      </c>
      <c r="AW15" s="80">
        <v>-3628</v>
      </c>
      <c r="AX15" s="80">
        <v>156557</v>
      </c>
      <c r="AY15" s="80">
        <v>11679</v>
      </c>
      <c r="AZ15" s="80">
        <v>8051</v>
      </c>
      <c r="BA15" s="80">
        <v>168236</v>
      </c>
      <c r="BB15" s="80">
        <v>-152784</v>
      </c>
      <c r="BC15" s="80">
        <v>-144733</v>
      </c>
      <c r="BD15" s="81">
        <v>15452</v>
      </c>
      <c r="BE15" s="226">
        <f t="shared" si="0"/>
        <v>2.4099848617436415E-2</v>
      </c>
    </row>
    <row r="16" spans="2:58" ht="14.25" customHeight="1" x14ac:dyDescent="0.4">
      <c r="B16" s="79" t="s">
        <v>45</v>
      </c>
      <c r="C16" s="75" t="s">
        <v>146</v>
      </c>
      <c r="D16" s="80">
        <v>0</v>
      </c>
      <c r="E16" s="80">
        <v>0</v>
      </c>
      <c r="F16" s="80">
        <v>450</v>
      </c>
      <c r="G16" s="80">
        <v>0</v>
      </c>
      <c r="H16" s="80">
        <v>151</v>
      </c>
      <c r="I16" s="80">
        <v>69</v>
      </c>
      <c r="J16" s="80">
        <v>0</v>
      </c>
      <c r="K16" s="80">
        <v>167</v>
      </c>
      <c r="L16" s="80">
        <v>23</v>
      </c>
      <c r="M16" s="80">
        <v>15</v>
      </c>
      <c r="N16" s="80">
        <v>17575</v>
      </c>
      <c r="O16" s="80">
        <v>2647</v>
      </c>
      <c r="P16" s="80">
        <v>4416</v>
      </c>
      <c r="Q16" s="80">
        <v>4542</v>
      </c>
      <c r="R16" s="80">
        <v>4627</v>
      </c>
      <c r="S16" s="80">
        <v>92</v>
      </c>
      <c r="T16" s="80">
        <v>3605</v>
      </c>
      <c r="U16" s="80">
        <v>59</v>
      </c>
      <c r="V16" s="80">
        <v>30247</v>
      </c>
      <c r="W16" s="80">
        <v>259</v>
      </c>
      <c r="X16" s="80">
        <v>972</v>
      </c>
      <c r="Y16" s="80">
        <v>3861</v>
      </c>
      <c r="Z16" s="80">
        <v>178</v>
      </c>
      <c r="AA16" s="80">
        <v>12</v>
      </c>
      <c r="AB16" s="80">
        <v>0</v>
      </c>
      <c r="AC16" s="80">
        <v>22</v>
      </c>
      <c r="AD16" s="80">
        <v>0</v>
      </c>
      <c r="AE16" s="80">
        <v>0</v>
      </c>
      <c r="AF16" s="80">
        <v>9</v>
      </c>
      <c r="AG16" s="80">
        <v>50</v>
      </c>
      <c r="AH16" s="80">
        <v>96</v>
      </c>
      <c r="AI16" s="80">
        <v>40</v>
      </c>
      <c r="AJ16" s="80">
        <v>855</v>
      </c>
      <c r="AK16" s="80">
        <v>9</v>
      </c>
      <c r="AL16" s="80">
        <v>321</v>
      </c>
      <c r="AM16" s="80">
        <v>195</v>
      </c>
      <c r="AN16" s="80">
        <v>19</v>
      </c>
      <c r="AO16" s="81">
        <v>196</v>
      </c>
      <c r="AP16" s="82">
        <v>75779</v>
      </c>
      <c r="AQ16" s="80">
        <v>14</v>
      </c>
      <c r="AR16" s="80">
        <v>1753</v>
      </c>
      <c r="AS16" s="80">
        <v>0</v>
      </c>
      <c r="AT16" s="80">
        <v>0</v>
      </c>
      <c r="AU16" s="80">
        <v>-2054</v>
      </c>
      <c r="AV16" s="80">
        <v>-561</v>
      </c>
      <c r="AW16" s="80">
        <v>-848</v>
      </c>
      <c r="AX16" s="80">
        <v>74931</v>
      </c>
      <c r="AY16" s="80">
        <v>21526</v>
      </c>
      <c r="AZ16" s="80">
        <v>20678</v>
      </c>
      <c r="BA16" s="80">
        <v>96457</v>
      </c>
      <c r="BB16" s="80">
        <v>-67915</v>
      </c>
      <c r="BC16" s="80">
        <v>-47237</v>
      </c>
      <c r="BD16" s="81">
        <v>28542</v>
      </c>
      <c r="BE16" s="226">
        <f t="shared" si="0"/>
        <v>9.3632808850809379E-2</v>
      </c>
    </row>
    <row r="17" spans="2:57" ht="14.25" customHeight="1" x14ac:dyDescent="0.4">
      <c r="B17" s="79" t="s">
        <v>47</v>
      </c>
      <c r="C17" s="75" t="s">
        <v>147</v>
      </c>
      <c r="D17" s="80">
        <v>25</v>
      </c>
      <c r="E17" s="80">
        <v>56</v>
      </c>
      <c r="F17" s="80">
        <v>1301</v>
      </c>
      <c r="G17" s="80">
        <v>22</v>
      </c>
      <c r="H17" s="80">
        <v>705</v>
      </c>
      <c r="I17" s="80">
        <v>596</v>
      </c>
      <c r="J17" s="80">
        <v>0</v>
      </c>
      <c r="K17" s="80">
        <v>1037</v>
      </c>
      <c r="L17" s="80">
        <v>40</v>
      </c>
      <c r="M17" s="80">
        <v>93</v>
      </c>
      <c r="N17" s="80">
        <v>112</v>
      </c>
      <c r="O17" s="80">
        <v>2966</v>
      </c>
      <c r="P17" s="80">
        <v>6048</v>
      </c>
      <c r="Q17" s="80">
        <v>8911</v>
      </c>
      <c r="R17" s="80">
        <v>929</v>
      </c>
      <c r="S17" s="80">
        <v>43</v>
      </c>
      <c r="T17" s="80">
        <v>1638</v>
      </c>
      <c r="U17" s="80">
        <v>29</v>
      </c>
      <c r="V17" s="80">
        <v>11523</v>
      </c>
      <c r="W17" s="80">
        <v>395</v>
      </c>
      <c r="X17" s="80">
        <v>957</v>
      </c>
      <c r="Y17" s="80">
        <v>38199</v>
      </c>
      <c r="Z17" s="80">
        <v>173</v>
      </c>
      <c r="AA17" s="80">
        <v>38</v>
      </c>
      <c r="AB17" s="80">
        <v>8</v>
      </c>
      <c r="AC17" s="80">
        <v>5009</v>
      </c>
      <c r="AD17" s="80">
        <v>54</v>
      </c>
      <c r="AE17" s="80">
        <v>248</v>
      </c>
      <c r="AF17" s="80">
        <v>702</v>
      </c>
      <c r="AG17" s="80">
        <v>170</v>
      </c>
      <c r="AH17" s="80">
        <v>2036</v>
      </c>
      <c r="AI17" s="80">
        <v>81</v>
      </c>
      <c r="AJ17" s="80">
        <v>245</v>
      </c>
      <c r="AK17" s="80">
        <v>98</v>
      </c>
      <c r="AL17" s="80">
        <v>1051</v>
      </c>
      <c r="AM17" s="80">
        <v>1435</v>
      </c>
      <c r="AN17" s="80">
        <v>8</v>
      </c>
      <c r="AO17" s="81">
        <v>308</v>
      </c>
      <c r="AP17" s="82">
        <v>87289</v>
      </c>
      <c r="AQ17" s="80">
        <v>317</v>
      </c>
      <c r="AR17" s="80">
        <v>3856</v>
      </c>
      <c r="AS17" s="80">
        <v>2</v>
      </c>
      <c r="AT17" s="80">
        <v>171</v>
      </c>
      <c r="AU17" s="80">
        <v>3633</v>
      </c>
      <c r="AV17" s="80">
        <v>35</v>
      </c>
      <c r="AW17" s="80">
        <v>8014</v>
      </c>
      <c r="AX17" s="80">
        <v>95303</v>
      </c>
      <c r="AY17" s="80">
        <v>37677</v>
      </c>
      <c r="AZ17" s="80">
        <v>45691</v>
      </c>
      <c r="BA17" s="80">
        <v>132980</v>
      </c>
      <c r="BB17" s="80">
        <v>-83784</v>
      </c>
      <c r="BC17" s="80">
        <v>-38093</v>
      </c>
      <c r="BD17" s="81">
        <v>49196</v>
      </c>
      <c r="BE17" s="226">
        <f t="shared" si="0"/>
        <v>0.12086712905155139</v>
      </c>
    </row>
    <row r="18" spans="2:57" ht="14.25" customHeight="1" x14ac:dyDescent="0.4">
      <c r="B18" s="79" t="s">
        <v>48</v>
      </c>
      <c r="C18" s="75" t="s">
        <v>49</v>
      </c>
      <c r="D18" s="80">
        <v>0</v>
      </c>
      <c r="E18" s="80">
        <v>2</v>
      </c>
      <c r="F18" s="80">
        <v>0</v>
      </c>
      <c r="G18" s="80">
        <v>0</v>
      </c>
      <c r="H18" s="80">
        <v>93</v>
      </c>
      <c r="I18" s="80">
        <v>0</v>
      </c>
      <c r="J18" s="80">
        <v>0</v>
      </c>
      <c r="K18" s="80">
        <v>28</v>
      </c>
      <c r="L18" s="80">
        <v>2</v>
      </c>
      <c r="M18" s="80">
        <v>16</v>
      </c>
      <c r="N18" s="80">
        <v>0</v>
      </c>
      <c r="O18" s="80">
        <v>31</v>
      </c>
      <c r="P18" s="80">
        <v>18485</v>
      </c>
      <c r="Q18" s="80">
        <v>10001</v>
      </c>
      <c r="R18" s="80">
        <v>424</v>
      </c>
      <c r="S18" s="80">
        <v>3</v>
      </c>
      <c r="T18" s="80">
        <v>408</v>
      </c>
      <c r="U18" s="80">
        <v>5</v>
      </c>
      <c r="V18" s="80">
        <v>8238</v>
      </c>
      <c r="W18" s="80">
        <v>373</v>
      </c>
      <c r="X18" s="80">
        <v>10</v>
      </c>
      <c r="Y18" s="80">
        <v>2866</v>
      </c>
      <c r="Z18" s="80">
        <v>0</v>
      </c>
      <c r="AA18" s="80">
        <v>500</v>
      </c>
      <c r="AB18" s="80">
        <v>0</v>
      </c>
      <c r="AC18" s="80">
        <v>7</v>
      </c>
      <c r="AD18" s="80">
        <v>0</v>
      </c>
      <c r="AE18" s="80">
        <v>0</v>
      </c>
      <c r="AF18" s="80">
        <v>39</v>
      </c>
      <c r="AG18" s="80">
        <v>3</v>
      </c>
      <c r="AH18" s="80">
        <v>175</v>
      </c>
      <c r="AI18" s="80">
        <v>0</v>
      </c>
      <c r="AJ18" s="80">
        <v>0</v>
      </c>
      <c r="AK18" s="80">
        <v>0</v>
      </c>
      <c r="AL18" s="80">
        <v>7197</v>
      </c>
      <c r="AM18" s="80">
        <v>3</v>
      </c>
      <c r="AN18" s="80">
        <v>0</v>
      </c>
      <c r="AO18" s="81">
        <v>0</v>
      </c>
      <c r="AP18" s="82">
        <v>48909</v>
      </c>
      <c r="AQ18" s="80">
        <v>0</v>
      </c>
      <c r="AR18" s="80">
        <v>146</v>
      </c>
      <c r="AS18" s="80">
        <v>0</v>
      </c>
      <c r="AT18" s="80">
        <v>1482</v>
      </c>
      <c r="AU18" s="80">
        <v>38495</v>
      </c>
      <c r="AV18" s="80">
        <v>674</v>
      </c>
      <c r="AW18" s="80">
        <v>40797</v>
      </c>
      <c r="AX18" s="80">
        <v>89706</v>
      </c>
      <c r="AY18" s="80">
        <v>99843</v>
      </c>
      <c r="AZ18" s="80">
        <v>140640</v>
      </c>
      <c r="BA18" s="80">
        <v>189549</v>
      </c>
      <c r="BB18" s="80">
        <v>-74309</v>
      </c>
      <c r="BC18" s="80">
        <v>66331</v>
      </c>
      <c r="BD18" s="81">
        <v>115240</v>
      </c>
      <c r="BE18" s="226">
        <f t="shared" si="0"/>
        <v>0.17163846342496603</v>
      </c>
    </row>
    <row r="19" spans="2:57" ht="14.25" customHeight="1" x14ac:dyDescent="0.4">
      <c r="B19" s="79" t="s">
        <v>50</v>
      </c>
      <c r="C19" s="75" t="s">
        <v>51</v>
      </c>
      <c r="D19" s="80">
        <v>1</v>
      </c>
      <c r="E19" s="80">
        <v>7</v>
      </c>
      <c r="F19" s="80">
        <v>0</v>
      </c>
      <c r="G19" s="80">
        <v>0</v>
      </c>
      <c r="H19" s="80">
        <v>6</v>
      </c>
      <c r="I19" s="80">
        <v>0</v>
      </c>
      <c r="J19" s="80">
        <v>1</v>
      </c>
      <c r="K19" s="80">
        <v>177</v>
      </c>
      <c r="L19" s="80">
        <v>2</v>
      </c>
      <c r="M19" s="80">
        <v>16</v>
      </c>
      <c r="N19" s="80">
        <v>21</v>
      </c>
      <c r="O19" s="80">
        <v>9</v>
      </c>
      <c r="P19" s="80">
        <v>433</v>
      </c>
      <c r="Q19" s="80">
        <v>69875</v>
      </c>
      <c r="R19" s="80">
        <v>215</v>
      </c>
      <c r="S19" s="80">
        <v>3</v>
      </c>
      <c r="T19" s="80">
        <v>359</v>
      </c>
      <c r="U19" s="80">
        <v>1</v>
      </c>
      <c r="V19" s="80">
        <v>1022</v>
      </c>
      <c r="W19" s="80">
        <v>39</v>
      </c>
      <c r="X19" s="80">
        <v>3</v>
      </c>
      <c r="Y19" s="80">
        <v>26</v>
      </c>
      <c r="Z19" s="80">
        <v>2</v>
      </c>
      <c r="AA19" s="80">
        <v>11</v>
      </c>
      <c r="AB19" s="80">
        <v>0</v>
      </c>
      <c r="AC19" s="80">
        <v>5</v>
      </c>
      <c r="AD19" s="80">
        <v>0</v>
      </c>
      <c r="AE19" s="80">
        <v>0</v>
      </c>
      <c r="AF19" s="80">
        <v>28</v>
      </c>
      <c r="AG19" s="80">
        <v>0</v>
      </c>
      <c r="AH19" s="80">
        <v>7</v>
      </c>
      <c r="AI19" s="80">
        <v>0</v>
      </c>
      <c r="AJ19" s="80">
        <v>0</v>
      </c>
      <c r="AK19" s="80">
        <v>0</v>
      </c>
      <c r="AL19" s="80">
        <v>11126</v>
      </c>
      <c r="AM19" s="80">
        <v>3</v>
      </c>
      <c r="AN19" s="80">
        <v>0</v>
      </c>
      <c r="AO19" s="81">
        <v>0</v>
      </c>
      <c r="AP19" s="82">
        <v>83398</v>
      </c>
      <c r="AQ19" s="80">
        <v>0</v>
      </c>
      <c r="AR19" s="80">
        <v>64</v>
      </c>
      <c r="AS19" s="80">
        <v>0</v>
      </c>
      <c r="AT19" s="80">
        <v>928</v>
      </c>
      <c r="AU19" s="80">
        <v>80708</v>
      </c>
      <c r="AV19" s="80">
        <v>-230</v>
      </c>
      <c r="AW19" s="80">
        <v>81470</v>
      </c>
      <c r="AX19" s="80">
        <v>164868</v>
      </c>
      <c r="AY19" s="80">
        <v>301303</v>
      </c>
      <c r="AZ19" s="80">
        <v>382773</v>
      </c>
      <c r="BA19" s="80">
        <v>466171</v>
      </c>
      <c r="BB19" s="80">
        <v>-109759</v>
      </c>
      <c r="BC19" s="80">
        <v>273014</v>
      </c>
      <c r="BD19" s="81">
        <v>356412</v>
      </c>
      <c r="BE19" s="226">
        <f t="shared" si="0"/>
        <v>0.3342613484727176</v>
      </c>
    </row>
    <row r="20" spans="2:57" ht="14.25" customHeight="1" x14ac:dyDescent="0.4">
      <c r="B20" s="79" t="s">
        <v>52</v>
      </c>
      <c r="C20" s="75" t="s">
        <v>53</v>
      </c>
      <c r="D20" s="80">
        <v>37</v>
      </c>
      <c r="E20" s="80">
        <v>0</v>
      </c>
      <c r="F20" s="80">
        <v>0</v>
      </c>
      <c r="G20" s="80">
        <v>0</v>
      </c>
      <c r="H20" s="80">
        <v>0</v>
      </c>
      <c r="I20" s="80">
        <v>0</v>
      </c>
      <c r="J20" s="80">
        <v>0</v>
      </c>
      <c r="K20" s="80">
        <v>0</v>
      </c>
      <c r="L20" s="80">
        <v>0</v>
      </c>
      <c r="M20" s="80">
        <v>0</v>
      </c>
      <c r="N20" s="80">
        <v>0</v>
      </c>
      <c r="O20" s="80">
        <v>1</v>
      </c>
      <c r="P20" s="80">
        <v>293</v>
      </c>
      <c r="Q20" s="80">
        <v>1383</v>
      </c>
      <c r="R20" s="80">
        <v>4809</v>
      </c>
      <c r="S20" s="80">
        <v>0</v>
      </c>
      <c r="T20" s="80">
        <v>245</v>
      </c>
      <c r="U20" s="80">
        <v>3</v>
      </c>
      <c r="V20" s="80">
        <v>479</v>
      </c>
      <c r="W20" s="80">
        <v>6</v>
      </c>
      <c r="X20" s="80">
        <v>20</v>
      </c>
      <c r="Y20" s="80">
        <v>67</v>
      </c>
      <c r="Z20" s="80">
        <v>0</v>
      </c>
      <c r="AA20" s="80">
        <v>5</v>
      </c>
      <c r="AB20" s="80">
        <v>1</v>
      </c>
      <c r="AC20" s="80">
        <v>2046</v>
      </c>
      <c r="AD20" s="80">
        <v>6</v>
      </c>
      <c r="AE20" s="80">
        <v>0</v>
      </c>
      <c r="AF20" s="80">
        <v>6</v>
      </c>
      <c r="AG20" s="80">
        <v>85</v>
      </c>
      <c r="AH20" s="80">
        <v>1474</v>
      </c>
      <c r="AI20" s="80">
        <v>0</v>
      </c>
      <c r="AJ20" s="80">
        <v>6701</v>
      </c>
      <c r="AK20" s="80">
        <v>0</v>
      </c>
      <c r="AL20" s="80">
        <v>3370</v>
      </c>
      <c r="AM20" s="80">
        <v>346</v>
      </c>
      <c r="AN20" s="80">
        <v>438</v>
      </c>
      <c r="AO20" s="81">
        <v>0</v>
      </c>
      <c r="AP20" s="82">
        <v>21821</v>
      </c>
      <c r="AQ20" s="80">
        <v>25</v>
      </c>
      <c r="AR20" s="80">
        <v>694</v>
      </c>
      <c r="AS20" s="80">
        <v>0</v>
      </c>
      <c r="AT20" s="80">
        <v>4192</v>
      </c>
      <c r="AU20" s="80">
        <v>45326</v>
      </c>
      <c r="AV20" s="80">
        <v>1053</v>
      </c>
      <c r="AW20" s="80">
        <v>51290</v>
      </c>
      <c r="AX20" s="80">
        <v>73111</v>
      </c>
      <c r="AY20" s="80">
        <v>43400</v>
      </c>
      <c r="AZ20" s="80">
        <v>94690</v>
      </c>
      <c r="BA20" s="80">
        <v>116511</v>
      </c>
      <c r="BB20" s="80">
        <v>-66883</v>
      </c>
      <c r="BC20" s="80">
        <v>27807</v>
      </c>
      <c r="BD20" s="81">
        <v>49628</v>
      </c>
      <c r="BE20" s="226">
        <f t="shared" si="0"/>
        <v>8.5185539795653131E-2</v>
      </c>
    </row>
    <row r="21" spans="2:57" ht="14.25" customHeight="1" x14ac:dyDescent="0.4">
      <c r="B21" s="79" t="s">
        <v>54</v>
      </c>
      <c r="C21" s="75" t="s">
        <v>55</v>
      </c>
      <c r="D21" s="80">
        <v>0</v>
      </c>
      <c r="E21" s="80">
        <v>0</v>
      </c>
      <c r="F21" s="80">
        <v>0</v>
      </c>
      <c r="G21" s="80">
        <v>0</v>
      </c>
      <c r="H21" s="80">
        <v>0</v>
      </c>
      <c r="I21" s="80">
        <v>0</v>
      </c>
      <c r="J21" s="80">
        <v>0</v>
      </c>
      <c r="K21" s="80">
        <v>0</v>
      </c>
      <c r="L21" s="80">
        <v>0</v>
      </c>
      <c r="M21" s="80">
        <v>0</v>
      </c>
      <c r="N21" s="80">
        <v>0</v>
      </c>
      <c r="O21" s="80">
        <v>8</v>
      </c>
      <c r="P21" s="80">
        <v>370</v>
      </c>
      <c r="Q21" s="80">
        <v>883</v>
      </c>
      <c r="R21" s="80">
        <v>2553</v>
      </c>
      <c r="S21" s="80">
        <v>354</v>
      </c>
      <c r="T21" s="80">
        <v>8200</v>
      </c>
      <c r="U21" s="80">
        <v>314</v>
      </c>
      <c r="V21" s="80">
        <v>15537</v>
      </c>
      <c r="W21" s="80">
        <v>30</v>
      </c>
      <c r="X21" s="80">
        <v>82</v>
      </c>
      <c r="Y21" s="80">
        <v>132</v>
      </c>
      <c r="Z21" s="80">
        <v>2</v>
      </c>
      <c r="AA21" s="80">
        <v>1</v>
      </c>
      <c r="AB21" s="80">
        <v>0</v>
      </c>
      <c r="AC21" s="80">
        <v>34</v>
      </c>
      <c r="AD21" s="80">
        <v>22</v>
      </c>
      <c r="AE21" s="80">
        <v>0</v>
      </c>
      <c r="AF21" s="80">
        <v>1</v>
      </c>
      <c r="AG21" s="80">
        <v>608</v>
      </c>
      <c r="AH21" s="80">
        <v>1051</v>
      </c>
      <c r="AI21" s="80">
        <v>644</v>
      </c>
      <c r="AJ21" s="80">
        <v>7</v>
      </c>
      <c r="AK21" s="80">
        <v>0</v>
      </c>
      <c r="AL21" s="80">
        <v>9611</v>
      </c>
      <c r="AM21" s="80">
        <v>7</v>
      </c>
      <c r="AN21" s="80">
        <v>712</v>
      </c>
      <c r="AO21" s="81">
        <v>0</v>
      </c>
      <c r="AP21" s="82">
        <v>41163</v>
      </c>
      <c r="AQ21" s="80">
        <v>6</v>
      </c>
      <c r="AR21" s="80">
        <v>1451</v>
      </c>
      <c r="AS21" s="80">
        <v>0</v>
      </c>
      <c r="AT21" s="80">
        <v>0</v>
      </c>
      <c r="AU21" s="80">
        <v>0</v>
      </c>
      <c r="AV21" s="80">
        <v>106</v>
      </c>
      <c r="AW21" s="80">
        <v>1563</v>
      </c>
      <c r="AX21" s="80">
        <v>42726</v>
      </c>
      <c r="AY21" s="80">
        <v>1245</v>
      </c>
      <c r="AZ21" s="80">
        <v>2808</v>
      </c>
      <c r="BA21" s="80">
        <v>43971</v>
      </c>
      <c r="BB21" s="80">
        <v>-42691</v>
      </c>
      <c r="BC21" s="80">
        <v>-39883</v>
      </c>
      <c r="BD21" s="81">
        <v>1280</v>
      </c>
      <c r="BE21" s="226">
        <f t="shared" si="0"/>
        <v>8.1917333707814954E-4</v>
      </c>
    </row>
    <row r="22" spans="2:57" ht="14.25" customHeight="1" x14ac:dyDescent="0.4">
      <c r="B22" s="79" t="s">
        <v>56</v>
      </c>
      <c r="C22" s="75" t="s">
        <v>148</v>
      </c>
      <c r="D22" s="80">
        <v>0</v>
      </c>
      <c r="E22" s="80">
        <v>0</v>
      </c>
      <c r="F22" s="80">
        <v>0</v>
      </c>
      <c r="G22" s="80">
        <v>0</v>
      </c>
      <c r="H22" s="80">
        <v>10</v>
      </c>
      <c r="I22" s="80">
        <v>0</v>
      </c>
      <c r="J22" s="80">
        <v>0</v>
      </c>
      <c r="K22" s="80">
        <v>1</v>
      </c>
      <c r="L22" s="80">
        <v>0</v>
      </c>
      <c r="M22" s="80">
        <v>0</v>
      </c>
      <c r="N22" s="80">
        <v>0</v>
      </c>
      <c r="O22" s="80">
        <v>24</v>
      </c>
      <c r="P22" s="80">
        <v>2353</v>
      </c>
      <c r="Q22" s="80">
        <v>5319</v>
      </c>
      <c r="R22" s="80">
        <v>530</v>
      </c>
      <c r="S22" s="80">
        <v>14</v>
      </c>
      <c r="T22" s="80">
        <v>6377</v>
      </c>
      <c r="U22" s="80">
        <v>23</v>
      </c>
      <c r="V22" s="80">
        <v>62984</v>
      </c>
      <c r="W22" s="80">
        <v>278</v>
      </c>
      <c r="X22" s="80">
        <v>47</v>
      </c>
      <c r="Y22" s="80">
        <v>3472</v>
      </c>
      <c r="Z22" s="80">
        <v>1</v>
      </c>
      <c r="AA22" s="80">
        <v>9</v>
      </c>
      <c r="AB22" s="80">
        <v>0</v>
      </c>
      <c r="AC22" s="80">
        <v>363</v>
      </c>
      <c r="AD22" s="80">
        <v>1</v>
      </c>
      <c r="AE22" s="80">
        <v>13</v>
      </c>
      <c r="AF22" s="80">
        <v>93</v>
      </c>
      <c r="AG22" s="80">
        <v>113</v>
      </c>
      <c r="AH22" s="80">
        <v>838</v>
      </c>
      <c r="AI22" s="80">
        <v>213</v>
      </c>
      <c r="AJ22" s="80">
        <v>56</v>
      </c>
      <c r="AK22" s="80">
        <v>0</v>
      </c>
      <c r="AL22" s="80">
        <v>5369</v>
      </c>
      <c r="AM22" s="80">
        <v>73</v>
      </c>
      <c r="AN22" s="80">
        <v>0</v>
      </c>
      <c r="AO22" s="81">
        <v>62</v>
      </c>
      <c r="AP22" s="82">
        <v>88636</v>
      </c>
      <c r="AQ22" s="80">
        <v>697</v>
      </c>
      <c r="AR22" s="80">
        <v>35592</v>
      </c>
      <c r="AS22" s="80">
        <v>0</v>
      </c>
      <c r="AT22" s="80">
        <v>2688</v>
      </c>
      <c r="AU22" s="80">
        <v>32393</v>
      </c>
      <c r="AV22" s="80">
        <v>705</v>
      </c>
      <c r="AW22" s="80">
        <v>72075</v>
      </c>
      <c r="AX22" s="80">
        <v>160711</v>
      </c>
      <c r="AY22" s="80">
        <v>39205</v>
      </c>
      <c r="AZ22" s="80">
        <v>111280</v>
      </c>
      <c r="BA22" s="80">
        <v>199916</v>
      </c>
      <c r="BB22" s="80">
        <v>-144590</v>
      </c>
      <c r="BC22" s="80">
        <v>-33310</v>
      </c>
      <c r="BD22" s="81">
        <v>55326</v>
      </c>
      <c r="BE22" s="226">
        <f t="shared" si="0"/>
        <v>0.10031049523679147</v>
      </c>
    </row>
    <row r="23" spans="2:57" ht="14.25" customHeight="1" x14ac:dyDescent="0.4">
      <c r="B23" s="79" t="s">
        <v>57</v>
      </c>
      <c r="C23" s="75" t="s">
        <v>149</v>
      </c>
      <c r="D23" s="80">
        <v>0</v>
      </c>
      <c r="E23" s="80">
        <v>0</v>
      </c>
      <c r="F23" s="80">
        <v>6</v>
      </c>
      <c r="G23" s="80">
        <v>0</v>
      </c>
      <c r="H23" s="80">
        <v>0</v>
      </c>
      <c r="I23" s="80">
        <v>3</v>
      </c>
      <c r="J23" s="80">
        <v>0</v>
      </c>
      <c r="K23" s="80">
        <v>0</v>
      </c>
      <c r="L23" s="80">
        <v>0</v>
      </c>
      <c r="M23" s="80">
        <v>0</v>
      </c>
      <c r="N23" s="80">
        <v>0</v>
      </c>
      <c r="O23" s="80">
        <v>2</v>
      </c>
      <c r="P23" s="80">
        <v>72</v>
      </c>
      <c r="Q23" s="80">
        <v>145</v>
      </c>
      <c r="R23" s="80">
        <v>6</v>
      </c>
      <c r="S23" s="80">
        <v>0</v>
      </c>
      <c r="T23" s="80">
        <v>3</v>
      </c>
      <c r="U23" s="80">
        <v>30</v>
      </c>
      <c r="V23" s="80">
        <v>20156</v>
      </c>
      <c r="W23" s="80">
        <v>12</v>
      </c>
      <c r="X23" s="80">
        <v>4</v>
      </c>
      <c r="Y23" s="80">
        <v>850</v>
      </c>
      <c r="Z23" s="80">
        <v>3</v>
      </c>
      <c r="AA23" s="80">
        <v>1</v>
      </c>
      <c r="AB23" s="80">
        <v>1</v>
      </c>
      <c r="AC23" s="80">
        <v>514</v>
      </c>
      <c r="AD23" s="80">
        <v>69</v>
      </c>
      <c r="AE23" s="80">
        <v>80</v>
      </c>
      <c r="AF23" s="80">
        <v>65</v>
      </c>
      <c r="AG23" s="80">
        <v>107</v>
      </c>
      <c r="AH23" s="80">
        <v>828</v>
      </c>
      <c r="AI23" s="80">
        <v>54</v>
      </c>
      <c r="AJ23" s="80">
        <v>26</v>
      </c>
      <c r="AK23" s="80">
        <v>3</v>
      </c>
      <c r="AL23" s="80">
        <v>1391</v>
      </c>
      <c r="AM23" s="80">
        <v>84</v>
      </c>
      <c r="AN23" s="80">
        <v>0</v>
      </c>
      <c r="AO23" s="81">
        <v>0</v>
      </c>
      <c r="AP23" s="82">
        <v>24515</v>
      </c>
      <c r="AQ23" s="80">
        <v>392</v>
      </c>
      <c r="AR23" s="80">
        <v>38222</v>
      </c>
      <c r="AS23" s="80">
        <v>0</v>
      </c>
      <c r="AT23" s="80">
        <v>9471</v>
      </c>
      <c r="AU23" s="80">
        <v>39243</v>
      </c>
      <c r="AV23" s="80">
        <v>491</v>
      </c>
      <c r="AW23" s="80">
        <v>87819</v>
      </c>
      <c r="AX23" s="80">
        <v>112334</v>
      </c>
      <c r="AY23" s="80">
        <v>775</v>
      </c>
      <c r="AZ23" s="80">
        <v>88594</v>
      </c>
      <c r="BA23" s="80">
        <v>113109</v>
      </c>
      <c r="BB23" s="80">
        <v>-111912</v>
      </c>
      <c r="BC23" s="80">
        <v>-23318</v>
      </c>
      <c r="BD23" s="81">
        <v>1197</v>
      </c>
      <c r="BE23" s="226">
        <f t="shared" si="0"/>
        <v>3.7566542631793931E-3</v>
      </c>
    </row>
    <row r="24" spans="2:57" ht="14.25" customHeight="1" x14ac:dyDescent="0.4">
      <c r="B24" s="79" t="s">
        <v>58</v>
      </c>
      <c r="C24" s="75" t="s">
        <v>150</v>
      </c>
      <c r="D24" s="80">
        <v>0</v>
      </c>
      <c r="E24" s="80">
        <v>0</v>
      </c>
      <c r="F24" s="80">
        <v>0</v>
      </c>
      <c r="G24" s="80">
        <v>0</v>
      </c>
      <c r="H24" s="80">
        <v>0</v>
      </c>
      <c r="I24" s="80">
        <v>0</v>
      </c>
      <c r="J24" s="80">
        <v>0</v>
      </c>
      <c r="K24" s="80">
        <v>0</v>
      </c>
      <c r="L24" s="80">
        <v>0</v>
      </c>
      <c r="M24" s="80">
        <v>0</v>
      </c>
      <c r="N24" s="80">
        <v>0</v>
      </c>
      <c r="O24" s="80">
        <v>0</v>
      </c>
      <c r="P24" s="80">
        <v>0</v>
      </c>
      <c r="Q24" s="80">
        <v>376</v>
      </c>
      <c r="R24" s="80">
        <v>0</v>
      </c>
      <c r="S24" s="80">
        <v>0</v>
      </c>
      <c r="T24" s="80">
        <v>0</v>
      </c>
      <c r="U24" s="80">
        <v>0</v>
      </c>
      <c r="V24" s="80">
        <v>951620</v>
      </c>
      <c r="W24" s="80">
        <v>411</v>
      </c>
      <c r="X24" s="80">
        <v>0</v>
      </c>
      <c r="Y24" s="80">
        <v>0</v>
      </c>
      <c r="Z24" s="80">
        <v>0</v>
      </c>
      <c r="AA24" s="80">
        <v>0</v>
      </c>
      <c r="AB24" s="80">
        <v>0</v>
      </c>
      <c r="AC24" s="80">
        <v>0</v>
      </c>
      <c r="AD24" s="80">
        <v>0</v>
      </c>
      <c r="AE24" s="80">
        <v>0</v>
      </c>
      <c r="AF24" s="80">
        <v>29</v>
      </c>
      <c r="AG24" s="80">
        <v>0</v>
      </c>
      <c r="AH24" s="80">
        <v>188</v>
      </c>
      <c r="AI24" s="80">
        <v>0</v>
      </c>
      <c r="AJ24" s="80">
        <v>0</v>
      </c>
      <c r="AK24" s="80">
        <v>0</v>
      </c>
      <c r="AL24" s="80">
        <v>17560</v>
      </c>
      <c r="AM24" s="80">
        <v>0</v>
      </c>
      <c r="AN24" s="80">
        <v>0</v>
      </c>
      <c r="AO24" s="81">
        <v>0</v>
      </c>
      <c r="AP24" s="82">
        <v>970184</v>
      </c>
      <c r="AQ24" s="80">
        <v>0</v>
      </c>
      <c r="AR24" s="80">
        <v>66582</v>
      </c>
      <c r="AS24" s="80">
        <v>0</v>
      </c>
      <c r="AT24" s="80">
        <v>1523</v>
      </c>
      <c r="AU24" s="80">
        <v>39650</v>
      </c>
      <c r="AV24" s="80">
        <v>9718</v>
      </c>
      <c r="AW24" s="80">
        <v>117473</v>
      </c>
      <c r="AX24" s="80">
        <v>1087657</v>
      </c>
      <c r="AY24" s="80">
        <v>1727617</v>
      </c>
      <c r="AZ24" s="80">
        <v>1845090</v>
      </c>
      <c r="BA24" s="80">
        <v>2815274</v>
      </c>
      <c r="BB24" s="80">
        <v>-986325</v>
      </c>
      <c r="BC24" s="80">
        <v>858765</v>
      </c>
      <c r="BD24" s="81">
        <v>1828949</v>
      </c>
      <c r="BE24" s="226">
        <f t="shared" si="0"/>
        <v>9.3165400489308658E-2</v>
      </c>
    </row>
    <row r="25" spans="2:57" ht="14.25" customHeight="1" x14ac:dyDescent="0.4">
      <c r="B25" s="79" t="s">
        <v>137</v>
      </c>
      <c r="C25" s="75" t="s">
        <v>151</v>
      </c>
      <c r="D25" s="80">
        <v>95</v>
      </c>
      <c r="E25" s="80">
        <v>0</v>
      </c>
      <c r="F25" s="80">
        <v>0</v>
      </c>
      <c r="G25" s="80">
        <v>0</v>
      </c>
      <c r="H25" s="80">
        <v>0</v>
      </c>
      <c r="I25" s="80">
        <v>0</v>
      </c>
      <c r="J25" s="80">
        <v>0</v>
      </c>
      <c r="K25" s="80">
        <v>0</v>
      </c>
      <c r="L25" s="80">
        <v>0</v>
      </c>
      <c r="M25" s="80">
        <v>0</v>
      </c>
      <c r="N25" s="80">
        <v>0</v>
      </c>
      <c r="O25" s="80">
        <v>0</v>
      </c>
      <c r="P25" s="80">
        <v>0</v>
      </c>
      <c r="Q25" s="80">
        <v>0</v>
      </c>
      <c r="R25" s="80">
        <v>0</v>
      </c>
      <c r="S25" s="80">
        <v>0</v>
      </c>
      <c r="T25" s="80">
        <v>0</v>
      </c>
      <c r="U25" s="80">
        <v>0</v>
      </c>
      <c r="V25" s="80">
        <v>0</v>
      </c>
      <c r="W25" s="80">
        <v>3254</v>
      </c>
      <c r="X25" s="80">
        <v>0</v>
      </c>
      <c r="Y25" s="80">
        <v>0</v>
      </c>
      <c r="Z25" s="80">
        <v>0</v>
      </c>
      <c r="AA25" s="80">
        <v>0</v>
      </c>
      <c r="AB25" s="80">
        <v>0</v>
      </c>
      <c r="AC25" s="80">
        <v>0</v>
      </c>
      <c r="AD25" s="80">
        <v>0</v>
      </c>
      <c r="AE25" s="80">
        <v>0</v>
      </c>
      <c r="AF25" s="80">
        <v>2765</v>
      </c>
      <c r="AG25" s="80">
        <v>0</v>
      </c>
      <c r="AH25" s="80">
        <v>2267</v>
      </c>
      <c r="AI25" s="80">
        <v>54</v>
      </c>
      <c r="AJ25" s="80">
        <v>0</v>
      </c>
      <c r="AK25" s="80">
        <v>0</v>
      </c>
      <c r="AL25" s="80">
        <v>1331</v>
      </c>
      <c r="AM25" s="80">
        <v>10</v>
      </c>
      <c r="AN25" s="80">
        <v>0</v>
      </c>
      <c r="AO25" s="81">
        <v>0</v>
      </c>
      <c r="AP25" s="82">
        <v>9776</v>
      </c>
      <c r="AQ25" s="80">
        <v>0</v>
      </c>
      <c r="AR25" s="80">
        <v>2120</v>
      </c>
      <c r="AS25" s="80">
        <v>0</v>
      </c>
      <c r="AT25" s="80">
        <v>5905</v>
      </c>
      <c r="AU25" s="80">
        <v>9846</v>
      </c>
      <c r="AV25" s="80">
        <v>548</v>
      </c>
      <c r="AW25" s="80">
        <v>18419</v>
      </c>
      <c r="AX25" s="80">
        <v>28195</v>
      </c>
      <c r="AY25" s="80">
        <v>12195</v>
      </c>
      <c r="AZ25" s="80">
        <v>30614</v>
      </c>
      <c r="BA25" s="80">
        <v>40390</v>
      </c>
      <c r="BB25" s="80">
        <v>-25039</v>
      </c>
      <c r="BC25" s="80">
        <v>5575</v>
      </c>
      <c r="BD25" s="81">
        <v>15351</v>
      </c>
      <c r="BE25" s="226">
        <f t="shared" si="0"/>
        <v>0.11193474020216354</v>
      </c>
    </row>
    <row r="26" spans="2:57" ht="14.25" customHeight="1" x14ac:dyDescent="0.4">
      <c r="B26" s="79" t="s">
        <v>59</v>
      </c>
      <c r="C26" s="75" t="s">
        <v>60</v>
      </c>
      <c r="D26" s="80">
        <v>31</v>
      </c>
      <c r="E26" s="80">
        <v>10</v>
      </c>
      <c r="F26" s="80">
        <v>3241</v>
      </c>
      <c r="G26" s="80">
        <v>167</v>
      </c>
      <c r="H26" s="80">
        <v>261</v>
      </c>
      <c r="I26" s="80">
        <v>134</v>
      </c>
      <c r="J26" s="80">
        <v>8</v>
      </c>
      <c r="K26" s="80">
        <v>317</v>
      </c>
      <c r="L26" s="80">
        <v>91</v>
      </c>
      <c r="M26" s="80">
        <v>151</v>
      </c>
      <c r="N26" s="80">
        <v>248</v>
      </c>
      <c r="O26" s="80">
        <v>114</v>
      </c>
      <c r="P26" s="80">
        <v>145</v>
      </c>
      <c r="Q26" s="80">
        <v>523</v>
      </c>
      <c r="R26" s="80">
        <v>277</v>
      </c>
      <c r="S26" s="80">
        <v>3</v>
      </c>
      <c r="T26" s="80">
        <v>119</v>
      </c>
      <c r="U26" s="80">
        <v>16</v>
      </c>
      <c r="V26" s="80">
        <v>3264</v>
      </c>
      <c r="W26" s="80">
        <v>34</v>
      </c>
      <c r="X26" s="80">
        <v>3472</v>
      </c>
      <c r="Y26" s="80">
        <v>1295</v>
      </c>
      <c r="Z26" s="80">
        <v>2265</v>
      </c>
      <c r="AA26" s="80">
        <v>151</v>
      </c>
      <c r="AB26" s="80">
        <v>179</v>
      </c>
      <c r="AC26" s="80">
        <v>7997</v>
      </c>
      <c r="AD26" s="80">
        <v>6943</v>
      </c>
      <c r="AE26" s="80">
        <v>86</v>
      </c>
      <c r="AF26" s="80">
        <v>1737</v>
      </c>
      <c r="AG26" s="80">
        <v>8942</v>
      </c>
      <c r="AH26" s="80">
        <v>3118</v>
      </c>
      <c r="AI26" s="80">
        <v>6973</v>
      </c>
      <c r="AJ26" s="80">
        <v>3187</v>
      </c>
      <c r="AK26" s="80">
        <v>1604</v>
      </c>
      <c r="AL26" s="80">
        <v>8024</v>
      </c>
      <c r="AM26" s="80">
        <v>2721</v>
      </c>
      <c r="AN26" s="80">
        <v>2317</v>
      </c>
      <c r="AO26" s="81">
        <v>82</v>
      </c>
      <c r="AP26" s="82">
        <v>70247</v>
      </c>
      <c r="AQ26" s="80">
        <v>2314</v>
      </c>
      <c r="AR26" s="80">
        <v>30378</v>
      </c>
      <c r="AS26" s="80">
        <v>0</v>
      </c>
      <c r="AT26" s="80">
        <v>1058</v>
      </c>
      <c r="AU26" s="80">
        <v>9041</v>
      </c>
      <c r="AV26" s="80">
        <v>367</v>
      </c>
      <c r="AW26" s="80">
        <v>43158</v>
      </c>
      <c r="AX26" s="80">
        <v>113405</v>
      </c>
      <c r="AY26" s="80">
        <v>58248</v>
      </c>
      <c r="AZ26" s="80">
        <v>101406</v>
      </c>
      <c r="BA26" s="80">
        <v>171653</v>
      </c>
      <c r="BB26" s="80">
        <v>-82401</v>
      </c>
      <c r="BC26" s="80">
        <v>19005</v>
      </c>
      <c r="BD26" s="81">
        <v>89252</v>
      </c>
      <c r="BE26" s="226">
        <f t="shared" si="0"/>
        <v>0.27339182575724175</v>
      </c>
    </row>
    <row r="27" spans="2:57" ht="14.25" customHeight="1" x14ac:dyDescent="0.4">
      <c r="B27" s="79" t="s">
        <v>61</v>
      </c>
      <c r="C27" s="75" t="s">
        <v>32</v>
      </c>
      <c r="D27" s="80">
        <v>41</v>
      </c>
      <c r="E27" s="80">
        <v>5</v>
      </c>
      <c r="F27" s="80">
        <v>130</v>
      </c>
      <c r="G27" s="80">
        <v>19</v>
      </c>
      <c r="H27" s="80">
        <v>52</v>
      </c>
      <c r="I27" s="80">
        <v>63</v>
      </c>
      <c r="J27" s="80">
        <v>23</v>
      </c>
      <c r="K27" s="80">
        <v>205</v>
      </c>
      <c r="L27" s="80">
        <v>18</v>
      </c>
      <c r="M27" s="80">
        <v>37</v>
      </c>
      <c r="N27" s="80">
        <v>85</v>
      </c>
      <c r="O27" s="80">
        <v>143</v>
      </c>
      <c r="P27" s="80">
        <v>135</v>
      </c>
      <c r="Q27" s="80">
        <v>444</v>
      </c>
      <c r="R27" s="80">
        <v>90</v>
      </c>
      <c r="S27" s="80">
        <v>5</v>
      </c>
      <c r="T27" s="80">
        <v>99</v>
      </c>
      <c r="U27" s="80">
        <v>0</v>
      </c>
      <c r="V27" s="80">
        <v>523</v>
      </c>
      <c r="W27" s="80">
        <v>21</v>
      </c>
      <c r="X27" s="80">
        <v>110</v>
      </c>
      <c r="Y27" s="80">
        <v>224</v>
      </c>
      <c r="Z27" s="80">
        <v>2607</v>
      </c>
      <c r="AA27" s="80">
        <v>1163</v>
      </c>
      <c r="AB27" s="80">
        <v>107</v>
      </c>
      <c r="AC27" s="80">
        <v>3716</v>
      </c>
      <c r="AD27" s="80">
        <v>1112</v>
      </c>
      <c r="AE27" s="80">
        <v>6291</v>
      </c>
      <c r="AF27" s="80">
        <v>3939</v>
      </c>
      <c r="AG27" s="80">
        <v>1369</v>
      </c>
      <c r="AH27" s="80">
        <v>2396</v>
      </c>
      <c r="AI27" s="80">
        <v>2300</v>
      </c>
      <c r="AJ27" s="80">
        <v>1347</v>
      </c>
      <c r="AK27" s="80">
        <v>58</v>
      </c>
      <c r="AL27" s="80">
        <v>1140</v>
      </c>
      <c r="AM27" s="80">
        <v>905</v>
      </c>
      <c r="AN27" s="80">
        <v>0</v>
      </c>
      <c r="AO27" s="81">
        <v>0</v>
      </c>
      <c r="AP27" s="82">
        <v>30922</v>
      </c>
      <c r="AQ27" s="80">
        <v>0</v>
      </c>
      <c r="AR27" s="80">
        <v>0</v>
      </c>
      <c r="AS27" s="80">
        <v>0</v>
      </c>
      <c r="AT27" s="80">
        <v>144053</v>
      </c>
      <c r="AU27" s="80">
        <v>229581</v>
      </c>
      <c r="AV27" s="80">
        <v>0</v>
      </c>
      <c r="AW27" s="80">
        <v>373634</v>
      </c>
      <c r="AX27" s="80">
        <v>404556</v>
      </c>
      <c r="AY27" s="80">
        <v>0</v>
      </c>
      <c r="AZ27" s="80">
        <v>373634</v>
      </c>
      <c r="BA27" s="80">
        <v>404556</v>
      </c>
      <c r="BB27" s="80">
        <v>0</v>
      </c>
      <c r="BC27" s="80">
        <v>373634</v>
      </c>
      <c r="BD27" s="81">
        <v>404556</v>
      </c>
      <c r="BE27" s="226">
        <f t="shared" si="0"/>
        <v>1</v>
      </c>
    </row>
    <row r="28" spans="2:57" ht="14.25" customHeight="1" x14ac:dyDescent="0.4">
      <c r="B28" s="79" t="s">
        <v>62</v>
      </c>
      <c r="C28" s="75" t="s">
        <v>63</v>
      </c>
      <c r="D28" s="80">
        <v>162</v>
      </c>
      <c r="E28" s="80">
        <v>43</v>
      </c>
      <c r="F28" s="80">
        <v>4294</v>
      </c>
      <c r="G28" s="80">
        <v>555</v>
      </c>
      <c r="H28" s="80">
        <v>295</v>
      </c>
      <c r="I28" s="80">
        <v>936</v>
      </c>
      <c r="J28" s="80">
        <v>149</v>
      </c>
      <c r="K28" s="80">
        <v>2361</v>
      </c>
      <c r="L28" s="80">
        <v>469</v>
      </c>
      <c r="M28" s="80">
        <v>822</v>
      </c>
      <c r="N28" s="80">
        <v>768</v>
      </c>
      <c r="O28" s="80">
        <v>1190</v>
      </c>
      <c r="P28" s="80">
        <v>1268</v>
      </c>
      <c r="Q28" s="80">
        <v>2471</v>
      </c>
      <c r="R28" s="80">
        <v>211</v>
      </c>
      <c r="S28" s="80">
        <v>37</v>
      </c>
      <c r="T28" s="80">
        <v>430</v>
      </c>
      <c r="U28" s="80">
        <v>6</v>
      </c>
      <c r="V28" s="80">
        <v>16046</v>
      </c>
      <c r="W28" s="80">
        <v>264</v>
      </c>
      <c r="X28" s="80">
        <v>2046</v>
      </c>
      <c r="Y28" s="80">
        <v>1402</v>
      </c>
      <c r="Z28" s="80">
        <v>20804</v>
      </c>
      <c r="AA28" s="80">
        <v>1834</v>
      </c>
      <c r="AB28" s="80">
        <v>3104</v>
      </c>
      <c r="AC28" s="80">
        <v>26666</v>
      </c>
      <c r="AD28" s="80">
        <v>2423</v>
      </c>
      <c r="AE28" s="80">
        <v>4122</v>
      </c>
      <c r="AF28" s="80">
        <v>4473</v>
      </c>
      <c r="AG28" s="80">
        <v>2418</v>
      </c>
      <c r="AH28" s="80">
        <v>4346</v>
      </c>
      <c r="AI28" s="80">
        <v>8592</v>
      </c>
      <c r="AJ28" s="80">
        <v>9554</v>
      </c>
      <c r="AK28" s="80">
        <v>164</v>
      </c>
      <c r="AL28" s="80">
        <v>5479</v>
      </c>
      <c r="AM28" s="80">
        <v>18602</v>
      </c>
      <c r="AN28" s="80">
        <v>0</v>
      </c>
      <c r="AO28" s="81">
        <v>223</v>
      </c>
      <c r="AP28" s="82">
        <v>149029</v>
      </c>
      <c r="AQ28" s="80">
        <v>71</v>
      </c>
      <c r="AR28" s="80">
        <v>56851</v>
      </c>
      <c r="AS28" s="80">
        <v>0</v>
      </c>
      <c r="AT28" s="80">
        <v>0</v>
      </c>
      <c r="AU28" s="80">
        <v>0</v>
      </c>
      <c r="AV28" s="80">
        <v>0</v>
      </c>
      <c r="AW28" s="80">
        <v>56922</v>
      </c>
      <c r="AX28" s="80">
        <v>205951</v>
      </c>
      <c r="AY28" s="80">
        <v>74911</v>
      </c>
      <c r="AZ28" s="80">
        <v>131833</v>
      </c>
      <c r="BA28" s="80">
        <v>280862</v>
      </c>
      <c r="BB28" s="80">
        <v>-113637</v>
      </c>
      <c r="BC28" s="80">
        <v>18196</v>
      </c>
      <c r="BD28" s="81">
        <v>167225</v>
      </c>
      <c r="BE28" s="226">
        <f t="shared" si="0"/>
        <v>0.4482328320814174</v>
      </c>
    </row>
    <row r="29" spans="2:57" ht="14.25" customHeight="1" x14ac:dyDescent="0.4">
      <c r="B29" s="79" t="s">
        <v>64</v>
      </c>
      <c r="C29" s="75" t="s">
        <v>65</v>
      </c>
      <c r="D29" s="80">
        <v>9</v>
      </c>
      <c r="E29" s="80">
        <v>4</v>
      </c>
      <c r="F29" s="80">
        <v>476</v>
      </c>
      <c r="G29" s="80">
        <v>12</v>
      </c>
      <c r="H29" s="80">
        <v>18</v>
      </c>
      <c r="I29" s="80">
        <v>77</v>
      </c>
      <c r="J29" s="80">
        <v>3</v>
      </c>
      <c r="K29" s="80">
        <v>65</v>
      </c>
      <c r="L29" s="80">
        <v>16</v>
      </c>
      <c r="M29" s="80">
        <v>3</v>
      </c>
      <c r="N29" s="80">
        <v>17</v>
      </c>
      <c r="O29" s="80">
        <v>32</v>
      </c>
      <c r="P29" s="80">
        <v>64</v>
      </c>
      <c r="Q29" s="80">
        <v>126</v>
      </c>
      <c r="R29" s="80">
        <v>132</v>
      </c>
      <c r="S29" s="80">
        <v>2</v>
      </c>
      <c r="T29" s="80">
        <v>41</v>
      </c>
      <c r="U29" s="80">
        <v>0</v>
      </c>
      <c r="V29" s="80">
        <v>473</v>
      </c>
      <c r="W29" s="80">
        <v>6</v>
      </c>
      <c r="X29" s="80">
        <v>92</v>
      </c>
      <c r="Y29" s="80">
        <v>273</v>
      </c>
      <c r="Z29" s="80">
        <v>163</v>
      </c>
      <c r="AA29" s="80">
        <v>3562</v>
      </c>
      <c r="AB29" s="80">
        <v>380</v>
      </c>
      <c r="AC29" s="80">
        <v>2445</v>
      </c>
      <c r="AD29" s="80">
        <v>480</v>
      </c>
      <c r="AE29" s="80">
        <v>369</v>
      </c>
      <c r="AF29" s="80">
        <v>2554</v>
      </c>
      <c r="AG29" s="80">
        <v>748</v>
      </c>
      <c r="AH29" s="80">
        <v>1277</v>
      </c>
      <c r="AI29" s="80">
        <v>3706</v>
      </c>
      <c r="AJ29" s="80">
        <v>2904</v>
      </c>
      <c r="AK29" s="80">
        <v>73</v>
      </c>
      <c r="AL29" s="80">
        <v>693</v>
      </c>
      <c r="AM29" s="80">
        <v>4211</v>
      </c>
      <c r="AN29" s="80">
        <v>0</v>
      </c>
      <c r="AO29" s="81">
        <v>62</v>
      </c>
      <c r="AP29" s="82">
        <v>25568</v>
      </c>
      <c r="AQ29" s="80">
        <v>28</v>
      </c>
      <c r="AR29" s="80">
        <v>25782</v>
      </c>
      <c r="AS29" s="80">
        <v>-1977</v>
      </c>
      <c r="AT29" s="80">
        <v>0</v>
      </c>
      <c r="AU29" s="80">
        <v>0</v>
      </c>
      <c r="AV29" s="80">
        <v>0</v>
      </c>
      <c r="AW29" s="80">
        <v>23833</v>
      </c>
      <c r="AX29" s="80">
        <v>49401</v>
      </c>
      <c r="AY29" s="80">
        <v>4061</v>
      </c>
      <c r="AZ29" s="80">
        <v>27894</v>
      </c>
      <c r="BA29" s="80">
        <v>53462</v>
      </c>
      <c r="BB29" s="80">
        <v>-11477</v>
      </c>
      <c r="BC29" s="80">
        <v>16417</v>
      </c>
      <c r="BD29" s="81">
        <v>41985</v>
      </c>
      <c r="BE29" s="226">
        <f t="shared" si="0"/>
        <v>0.76767676767676774</v>
      </c>
    </row>
    <row r="30" spans="2:57" ht="14.25" customHeight="1" x14ac:dyDescent="0.4">
      <c r="B30" s="79" t="s">
        <v>66</v>
      </c>
      <c r="C30" s="75" t="s">
        <v>67</v>
      </c>
      <c r="D30" s="80">
        <v>6</v>
      </c>
      <c r="E30" s="80">
        <v>4</v>
      </c>
      <c r="F30" s="80">
        <v>198</v>
      </c>
      <c r="G30" s="80">
        <v>2</v>
      </c>
      <c r="H30" s="80">
        <v>8</v>
      </c>
      <c r="I30" s="80">
        <v>131</v>
      </c>
      <c r="J30" s="80">
        <v>0</v>
      </c>
      <c r="K30" s="80">
        <v>4</v>
      </c>
      <c r="L30" s="80">
        <v>45</v>
      </c>
      <c r="M30" s="80">
        <v>0</v>
      </c>
      <c r="N30" s="80">
        <v>0</v>
      </c>
      <c r="O30" s="80">
        <v>3</v>
      </c>
      <c r="P30" s="80">
        <v>24</v>
      </c>
      <c r="Q30" s="80">
        <v>6</v>
      </c>
      <c r="R30" s="80">
        <v>233</v>
      </c>
      <c r="S30" s="80">
        <v>1</v>
      </c>
      <c r="T30" s="80">
        <v>14</v>
      </c>
      <c r="U30" s="80">
        <v>0</v>
      </c>
      <c r="V30" s="80">
        <v>53</v>
      </c>
      <c r="W30" s="80">
        <v>17</v>
      </c>
      <c r="X30" s="80">
        <v>34</v>
      </c>
      <c r="Y30" s="80">
        <v>811</v>
      </c>
      <c r="Z30" s="80">
        <v>6236</v>
      </c>
      <c r="AA30" s="80">
        <v>85</v>
      </c>
      <c r="AB30" s="80">
        <v>0</v>
      </c>
      <c r="AC30" s="80">
        <v>1837</v>
      </c>
      <c r="AD30" s="80">
        <v>1270</v>
      </c>
      <c r="AE30" s="80">
        <v>15</v>
      </c>
      <c r="AF30" s="80">
        <v>1745</v>
      </c>
      <c r="AG30" s="80">
        <v>1598</v>
      </c>
      <c r="AH30" s="80">
        <v>8605</v>
      </c>
      <c r="AI30" s="80">
        <v>1983</v>
      </c>
      <c r="AJ30" s="80">
        <v>2561</v>
      </c>
      <c r="AK30" s="80">
        <v>1</v>
      </c>
      <c r="AL30" s="80">
        <v>305</v>
      </c>
      <c r="AM30" s="80">
        <v>9076</v>
      </c>
      <c r="AN30" s="80">
        <v>0</v>
      </c>
      <c r="AO30" s="81">
        <v>697</v>
      </c>
      <c r="AP30" s="82">
        <v>37608</v>
      </c>
      <c r="AQ30" s="80">
        <v>0</v>
      </c>
      <c r="AR30" s="80">
        <v>4519</v>
      </c>
      <c r="AS30" s="80">
        <v>6316</v>
      </c>
      <c r="AT30" s="80">
        <v>0</v>
      </c>
      <c r="AU30" s="80">
        <v>0</v>
      </c>
      <c r="AV30" s="80">
        <v>0</v>
      </c>
      <c r="AW30" s="80">
        <v>10835</v>
      </c>
      <c r="AX30" s="80">
        <v>48443</v>
      </c>
      <c r="AY30" s="80">
        <v>9156</v>
      </c>
      <c r="AZ30" s="80">
        <v>19991</v>
      </c>
      <c r="BA30" s="80">
        <v>57599</v>
      </c>
      <c r="BB30" s="80">
        <v>-16906</v>
      </c>
      <c r="BC30" s="80">
        <v>3085</v>
      </c>
      <c r="BD30" s="81">
        <v>40693</v>
      </c>
      <c r="BE30" s="226">
        <f t="shared" si="0"/>
        <v>0.6510125301901204</v>
      </c>
    </row>
    <row r="31" spans="2:57" ht="14.25" customHeight="1" x14ac:dyDescent="0.4">
      <c r="B31" s="79" t="s">
        <v>68</v>
      </c>
      <c r="C31" s="75" t="s">
        <v>36</v>
      </c>
      <c r="D31" s="80">
        <v>1090</v>
      </c>
      <c r="E31" s="80">
        <v>48</v>
      </c>
      <c r="F31" s="80">
        <v>19603</v>
      </c>
      <c r="G31" s="80">
        <v>1039</v>
      </c>
      <c r="H31" s="80">
        <v>1753</v>
      </c>
      <c r="I31" s="80">
        <v>1519</v>
      </c>
      <c r="J31" s="80">
        <v>355</v>
      </c>
      <c r="K31" s="80">
        <v>4016</v>
      </c>
      <c r="L31" s="80">
        <v>424</v>
      </c>
      <c r="M31" s="80">
        <v>637</v>
      </c>
      <c r="N31" s="80">
        <v>1623</v>
      </c>
      <c r="O31" s="80">
        <v>1842</v>
      </c>
      <c r="P31" s="80">
        <v>4037</v>
      </c>
      <c r="Q31" s="80">
        <v>8580</v>
      </c>
      <c r="R31" s="80">
        <v>2124</v>
      </c>
      <c r="S31" s="80">
        <v>43</v>
      </c>
      <c r="T31" s="80">
        <v>2729</v>
      </c>
      <c r="U31" s="80">
        <v>45</v>
      </c>
      <c r="V31" s="80">
        <v>49139</v>
      </c>
      <c r="W31" s="80">
        <v>543</v>
      </c>
      <c r="X31" s="80">
        <v>5463</v>
      </c>
      <c r="Y31" s="80">
        <v>21145</v>
      </c>
      <c r="Z31" s="80">
        <v>1653</v>
      </c>
      <c r="AA31" s="80">
        <v>717</v>
      </c>
      <c r="AB31" s="80">
        <v>612</v>
      </c>
      <c r="AC31" s="80">
        <v>14480</v>
      </c>
      <c r="AD31" s="80">
        <v>2090</v>
      </c>
      <c r="AE31" s="80">
        <v>934</v>
      </c>
      <c r="AF31" s="80">
        <v>22643</v>
      </c>
      <c r="AG31" s="80">
        <v>4864</v>
      </c>
      <c r="AH31" s="80">
        <v>3213</v>
      </c>
      <c r="AI31" s="80">
        <v>6850</v>
      </c>
      <c r="AJ31" s="80">
        <v>32899</v>
      </c>
      <c r="AK31" s="80">
        <v>1223</v>
      </c>
      <c r="AL31" s="80">
        <v>15456</v>
      </c>
      <c r="AM31" s="80">
        <v>39835</v>
      </c>
      <c r="AN31" s="80">
        <v>3782</v>
      </c>
      <c r="AO31" s="81">
        <v>466</v>
      </c>
      <c r="AP31" s="82">
        <v>279514</v>
      </c>
      <c r="AQ31" s="80">
        <v>17505</v>
      </c>
      <c r="AR31" s="80">
        <v>457080</v>
      </c>
      <c r="AS31" s="80">
        <v>136</v>
      </c>
      <c r="AT31" s="80">
        <v>4620</v>
      </c>
      <c r="AU31" s="80">
        <v>56665</v>
      </c>
      <c r="AV31" s="80">
        <v>1567</v>
      </c>
      <c r="AW31" s="80">
        <v>537573</v>
      </c>
      <c r="AX31" s="80">
        <v>817087</v>
      </c>
      <c r="AY31" s="80">
        <v>642895</v>
      </c>
      <c r="AZ31" s="80">
        <v>1180468</v>
      </c>
      <c r="BA31" s="80">
        <v>1459982</v>
      </c>
      <c r="BB31" s="80">
        <v>-30425</v>
      </c>
      <c r="BC31" s="80">
        <v>1150043</v>
      </c>
      <c r="BD31" s="81">
        <v>1429557</v>
      </c>
      <c r="BE31" s="226">
        <f t="shared" si="0"/>
        <v>0.96276406306794748</v>
      </c>
    </row>
    <row r="32" spans="2:57" ht="14.25" customHeight="1" x14ac:dyDescent="0.4">
      <c r="B32" s="79" t="s">
        <v>69</v>
      </c>
      <c r="C32" s="75" t="s">
        <v>38</v>
      </c>
      <c r="D32" s="80">
        <v>127</v>
      </c>
      <c r="E32" s="80">
        <v>82</v>
      </c>
      <c r="F32" s="80">
        <v>1279</v>
      </c>
      <c r="G32" s="80">
        <v>279</v>
      </c>
      <c r="H32" s="80">
        <v>253</v>
      </c>
      <c r="I32" s="80">
        <v>211</v>
      </c>
      <c r="J32" s="80">
        <v>12</v>
      </c>
      <c r="K32" s="80">
        <v>283</v>
      </c>
      <c r="L32" s="80">
        <v>112</v>
      </c>
      <c r="M32" s="80">
        <v>70</v>
      </c>
      <c r="N32" s="80">
        <v>201</v>
      </c>
      <c r="O32" s="80">
        <v>378</v>
      </c>
      <c r="P32" s="80">
        <v>659</v>
      </c>
      <c r="Q32" s="80">
        <v>1536</v>
      </c>
      <c r="R32" s="80">
        <v>746</v>
      </c>
      <c r="S32" s="80">
        <v>8</v>
      </c>
      <c r="T32" s="80">
        <v>324</v>
      </c>
      <c r="U32" s="80">
        <v>4</v>
      </c>
      <c r="V32" s="80">
        <v>5274</v>
      </c>
      <c r="W32" s="80">
        <v>181</v>
      </c>
      <c r="X32" s="80">
        <v>1216</v>
      </c>
      <c r="Y32" s="80">
        <v>4856</v>
      </c>
      <c r="Z32" s="80">
        <v>2864</v>
      </c>
      <c r="AA32" s="80">
        <v>991</v>
      </c>
      <c r="AB32" s="80">
        <v>1811</v>
      </c>
      <c r="AC32" s="80">
        <v>24776</v>
      </c>
      <c r="AD32" s="80">
        <v>20848</v>
      </c>
      <c r="AE32" s="80">
        <v>58559</v>
      </c>
      <c r="AF32" s="80">
        <v>10928</v>
      </c>
      <c r="AG32" s="80">
        <v>2165</v>
      </c>
      <c r="AH32" s="80">
        <v>7797</v>
      </c>
      <c r="AI32" s="80">
        <v>3260</v>
      </c>
      <c r="AJ32" s="80">
        <v>6330</v>
      </c>
      <c r="AK32" s="80">
        <v>866</v>
      </c>
      <c r="AL32" s="80">
        <v>8188</v>
      </c>
      <c r="AM32" s="80">
        <v>3306</v>
      </c>
      <c r="AN32" s="80">
        <v>0</v>
      </c>
      <c r="AO32" s="81">
        <v>136</v>
      </c>
      <c r="AP32" s="82">
        <v>170916</v>
      </c>
      <c r="AQ32" s="80">
        <v>3</v>
      </c>
      <c r="AR32" s="80">
        <v>246989</v>
      </c>
      <c r="AS32" s="80">
        <v>0</v>
      </c>
      <c r="AT32" s="80">
        <v>0</v>
      </c>
      <c r="AU32" s="80">
        <v>0</v>
      </c>
      <c r="AV32" s="80">
        <v>0</v>
      </c>
      <c r="AW32" s="80">
        <v>246992</v>
      </c>
      <c r="AX32" s="80">
        <v>417908</v>
      </c>
      <c r="AY32" s="80">
        <v>39129</v>
      </c>
      <c r="AZ32" s="80">
        <v>286121</v>
      </c>
      <c r="BA32" s="80">
        <v>457037</v>
      </c>
      <c r="BB32" s="80">
        <v>-20933</v>
      </c>
      <c r="BC32" s="80">
        <v>265188</v>
      </c>
      <c r="BD32" s="81">
        <v>436104</v>
      </c>
      <c r="BE32" s="226">
        <f t="shared" si="0"/>
        <v>0.94991002804445002</v>
      </c>
    </row>
    <row r="33" spans="2:57" ht="14.25" customHeight="1" x14ac:dyDescent="0.4">
      <c r="B33" s="79" t="s">
        <v>70</v>
      </c>
      <c r="C33" s="75" t="s">
        <v>40</v>
      </c>
      <c r="D33" s="80">
        <v>174</v>
      </c>
      <c r="E33" s="80">
        <v>11</v>
      </c>
      <c r="F33" s="80">
        <v>739</v>
      </c>
      <c r="G33" s="80">
        <v>60</v>
      </c>
      <c r="H33" s="80">
        <v>67</v>
      </c>
      <c r="I33" s="80">
        <v>110</v>
      </c>
      <c r="J33" s="80">
        <v>9</v>
      </c>
      <c r="K33" s="80">
        <v>241</v>
      </c>
      <c r="L33" s="80">
        <v>57</v>
      </c>
      <c r="M33" s="80">
        <v>24</v>
      </c>
      <c r="N33" s="80">
        <v>66</v>
      </c>
      <c r="O33" s="80">
        <v>165</v>
      </c>
      <c r="P33" s="80">
        <v>331</v>
      </c>
      <c r="Q33" s="80">
        <v>608</v>
      </c>
      <c r="R33" s="80">
        <v>116</v>
      </c>
      <c r="S33" s="80">
        <v>2</v>
      </c>
      <c r="T33" s="80">
        <v>144</v>
      </c>
      <c r="U33" s="80">
        <v>4</v>
      </c>
      <c r="V33" s="80">
        <v>1208</v>
      </c>
      <c r="W33" s="80">
        <v>24</v>
      </c>
      <c r="X33" s="80">
        <v>278</v>
      </c>
      <c r="Y33" s="80">
        <v>1774</v>
      </c>
      <c r="Z33" s="80">
        <v>1672</v>
      </c>
      <c r="AA33" s="80">
        <v>58</v>
      </c>
      <c r="AB33" s="80">
        <v>97</v>
      </c>
      <c r="AC33" s="80">
        <v>41120</v>
      </c>
      <c r="AD33" s="80">
        <v>6819</v>
      </c>
      <c r="AE33" s="80">
        <v>27130</v>
      </c>
      <c r="AF33" s="80">
        <v>10762</v>
      </c>
      <c r="AG33" s="80">
        <v>7665</v>
      </c>
      <c r="AH33" s="80">
        <v>641</v>
      </c>
      <c r="AI33" s="80">
        <v>3086</v>
      </c>
      <c r="AJ33" s="80">
        <v>10714</v>
      </c>
      <c r="AK33" s="80">
        <v>637</v>
      </c>
      <c r="AL33" s="80">
        <v>7687</v>
      </c>
      <c r="AM33" s="80">
        <v>6529</v>
      </c>
      <c r="AN33" s="80">
        <v>0</v>
      </c>
      <c r="AO33" s="81">
        <v>1466</v>
      </c>
      <c r="AP33" s="82">
        <v>132295</v>
      </c>
      <c r="AQ33" s="80">
        <v>0</v>
      </c>
      <c r="AR33" s="80">
        <v>555713</v>
      </c>
      <c r="AS33" s="80">
        <v>241</v>
      </c>
      <c r="AT33" s="80">
        <v>0</v>
      </c>
      <c r="AU33" s="80">
        <v>2151</v>
      </c>
      <c r="AV33" s="80">
        <v>0</v>
      </c>
      <c r="AW33" s="80">
        <v>558105</v>
      </c>
      <c r="AX33" s="80">
        <v>690400</v>
      </c>
      <c r="AY33" s="80">
        <v>69500</v>
      </c>
      <c r="AZ33" s="80">
        <v>627605</v>
      </c>
      <c r="BA33" s="80">
        <v>759900</v>
      </c>
      <c r="BB33" s="80">
        <v>-5432</v>
      </c>
      <c r="BC33" s="80">
        <v>622173</v>
      </c>
      <c r="BD33" s="81">
        <v>754468</v>
      </c>
      <c r="BE33" s="226">
        <f t="shared" si="0"/>
        <v>0.99213209733487828</v>
      </c>
    </row>
    <row r="34" spans="2:57" ht="14.25" customHeight="1" x14ac:dyDescent="0.4">
      <c r="B34" s="79" t="s">
        <v>71</v>
      </c>
      <c r="C34" s="75" t="s">
        <v>42</v>
      </c>
      <c r="D34" s="80">
        <v>893</v>
      </c>
      <c r="E34" s="80">
        <v>421</v>
      </c>
      <c r="F34" s="80">
        <v>7845</v>
      </c>
      <c r="G34" s="80">
        <v>414</v>
      </c>
      <c r="H34" s="80">
        <v>850</v>
      </c>
      <c r="I34" s="80">
        <v>948</v>
      </c>
      <c r="J34" s="80">
        <v>416</v>
      </c>
      <c r="K34" s="80">
        <v>1486</v>
      </c>
      <c r="L34" s="80">
        <v>1279</v>
      </c>
      <c r="M34" s="80">
        <v>468</v>
      </c>
      <c r="N34" s="80">
        <v>908</v>
      </c>
      <c r="O34" s="80">
        <v>1207</v>
      </c>
      <c r="P34" s="80">
        <v>2342</v>
      </c>
      <c r="Q34" s="80">
        <v>4462</v>
      </c>
      <c r="R34" s="80">
        <v>1464</v>
      </c>
      <c r="S34" s="80">
        <v>20</v>
      </c>
      <c r="T34" s="80">
        <v>1262</v>
      </c>
      <c r="U34" s="80">
        <v>13</v>
      </c>
      <c r="V34" s="80">
        <v>27578</v>
      </c>
      <c r="W34" s="80">
        <v>208</v>
      </c>
      <c r="X34" s="80">
        <v>13498</v>
      </c>
      <c r="Y34" s="80">
        <v>17678</v>
      </c>
      <c r="Z34" s="80">
        <v>4941</v>
      </c>
      <c r="AA34" s="80">
        <v>842</v>
      </c>
      <c r="AB34" s="80">
        <v>2526</v>
      </c>
      <c r="AC34" s="80">
        <v>82343</v>
      </c>
      <c r="AD34" s="80">
        <v>15397</v>
      </c>
      <c r="AE34" s="80">
        <v>2626</v>
      </c>
      <c r="AF34" s="80">
        <v>56076</v>
      </c>
      <c r="AG34" s="80">
        <v>11300</v>
      </c>
      <c r="AH34" s="80">
        <v>12936</v>
      </c>
      <c r="AI34" s="80">
        <v>11368</v>
      </c>
      <c r="AJ34" s="80">
        <v>11108</v>
      </c>
      <c r="AK34" s="80">
        <v>1363</v>
      </c>
      <c r="AL34" s="80">
        <v>15718</v>
      </c>
      <c r="AM34" s="80">
        <v>19651</v>
      </c>
      <c r="AN34" s="80">
        <v>929</v>
      </c>
      <c r="AO34" s="81">
        <v>4612</v>
      </c>
      <c r="AP34" s="82">
        <v>339396</v>
      </c>
      <c r="AQ34" s="80">
        <v>4377</v>
      </c>
      <c r="AR34" s="80">
        <v>115181</v>
      </c>
      <c r="AS34" s="80">
        <v>538</v>
      </c>
      <c r="AT34" s="80">
        <v>551</v>
      </c>
      <c r="AU34" s="80">
        <v>6155</v>
      </c>
      <c r="AV34" s="80">
        <v>413</v>
      </c>
      <c r="AW34" s="80">
        <v>127215</v>
      </c>
      <c r="AX34" s="80">
        <v>466611</v>
      </c>
      <c r="AY34" s="80">
        <v>144729</v>
      </c>
      <c r="AZ34" s="80">
        <v>271944</v>
      </c>
      <c r="BA34" s="80">
        <v>611340</v>
      </c>
      <c r="BB34" s="80">
        <v>-173033</v>
      </c>
      <c r="BC34" s="80">
        <v>98911</v>
      </c>
      <c r="BD34" s="81">
        <v>438307</v>
      </c>
      <c r="BE34" s="226">
        <f t="shared" si="0"/>
        <v>0.62917076536986905</v>
      </c>
    </row>
    <row r="35" spans="2:57" ht="14.25" customHeight="1" x14ac:dyDescent="0.4">
      <c r="B35" s="79" t="s">
        <v>72</v>
      </c>
      <c r="C35" s="75" t="s">
        <v>44</v>
      </c>
      <c r="D35" s="80">
        <v>88</v>
      </c>
      <c r="E35" s="80">
        <v>6</v>
      </c>
      <c r="F35" s="80">
        <v>1245</v>
      </c>
      <c r="G35" s="80">
        <v>98</v>
      </c>
      <c r="H35" s="80">
        <v>165</v>
      </c>
      <c r="I35" s="80">
        <v>838</v>
      </c>
      <c r="J35" s="80">
        <v>25</v>
      </c>
      <c r="K35" s="80">
        <v>541</v>
      </c>
      <c r="L35" s="80">
        <v>49</v>
      </c>
      <c r="M35" s="80">
        <v>57</v>
      </c>
      <c r="N35" s="80">
        <v>175</v>
      </c>
      <c r="O35" s="80">
        <v>336</v>
      </c>
      <c r="P35" s="80">
        <v>894</v>
      </c>
      <c r="Q35" s="80">
        <v>3113</v>
      </c>
      <c r="R35" s="80">
        <v>631</v>
      </c>
      <c r="S35" s="80">
        <v>15</v>
      </c>
      <c r="T35" s="80">
        <v>765</v>
      </c>
      <c r="U35" s="80">
        <v>10</v>
      </c>
      <c r="V35" s="80">
        <v>4468</v>
      </c>
      <c r="W35" s="80">
        <v>59</v>
      </c>
      <c r="X35" s="80">
        <v>629</v>
      </c>
      <c r="Y35" s="80">
        <v>3683</v>
      </c>
      <c r="Z35" s="80">
        <v>3366</v>
      </c>
      <c r="AA35" s="80">
        <v>1684</v>
      </c>
      <c r="AB35" s="80">
        <v>400</v>
      </c>
      <c r="AC35" s="80">
        <v>52028</v>
      </c>
      <c r="AD35" s="80">
        <v>25967</v>
      </c>
      <c r="AE35" s="80">
        <v>3562</v>
      </c>
      <c r="AF35" s="80">
        <v>5669</v>
      </c>
      <c r="AG35" s="80">
        <v>70511</v>
      </c>
      <c r="AH35" s="80">
        <v>11180</v>
      </c>
      <c r="AI35" s="80">
        <v>11635</v>
      </c>
      <c r="AJ35" s="80">
        <v>11032</v>
      </c>
      <c r="AK35" s="80">
        <v>2517</v>
      </c>
      <c r="AL35" s="80">
        <v>54422</v>
      </c>
      <c r="AM35" s="80">
        <v>9969</v>
      </c>
      <c r="AN35" s="80">
        <v>0</v>
      </c>
      <c r="AO35" s="81">
        <v>3624</v>
      </c>
      <c r="AP35" s="82">
        <v>285456</v>
      </c>
      <c r="AQ35" s="80">
        <v>1901</v>
      </c>
      <c r="AR35" s="80">
        <v>121443</v>
      </c>
      <c r="AS35" s="80">
        <v>335</v>
      </c>
      <c r="AT35" s="80">
        <v>10198</v>
      </c>
      <c r="AU35" s="80">
        <v>52740</v>
      </c>
      <c r="AV35" s="80">
        <v>-295</v>
      </c>
      <c r="AW35" s="80">
        <v>186322</v>
      </c>
      <c r="AX35" s="80">
        <v>471778</v>
      </c>
      <c r="AY35" s="80">
        <v>119674</v>
      </c>
      <c r="AZ35" s="80">
        <v>305996</v>
      </c>
      <c r="BA35" s="80">
        <v>591452</v>
      </c>
      <c r="BB35" s="80">
        <v>-193042</v>
      </c>
      <c r="BC35" s="80">
        <v>112954</v>
      </c>
      <c r="BD35" s="81">
        <v>398410</v>
      </c>
      <c r="BE35" s="226">
        <f t="shared" si="0"/>
        <v>0.59082025868098986</v>
      </c>
    </row>
    <row r="36" spans="2:57" ht="14.25" customHeight="1" x14ac:dyDescent="0.4">
      <c r="B36" s="74" t="s">
        <v>73</v>
      </c>
      <c r="C36" s="83" t="s">
        <v>46</v>
      </c>
      <c r="D36" s="80">
        <v>0</v>
      </c>
      <c r="E36" s="80">
        <v>0</v>
      </c>
      <c r="F36" s="80">
        <v>0</v>
      </c>
      <c r="G36" s="80">
        <v>0</v>
      </c>
      <c r="H36" s="80">
        <v>0</v>
      </c>
      <c r="I36" s="80">
        <v>0</v>
      </c>
      <c r="J36" s="80">
        <v>0</v>
      </c>
      <c r="K36" s="80">
        <v>0</v>
      </c>
      <c r="L36" s="80">
        <v>0</v>
      </c>
      <c r="M36" s="80">
        <v>0</v>
      </c>
      <c r="N36" s="80">
        <v>0</v>
      </c>
      <c r="O36" s="80">
        <v>0</v>
      </c>
      <c r="P36" s="80">
        <v>0</v>
      </c>
      <c r="Q36" s="80">
        <v>0</v>
      </c>
      <c r="R36" s="80">
        <v>0</v>
      </c>
      <c r="S36" s="80">
        <v>0</v>
      </c>
      <c r="T36" s="80">
        <v>0</v>
      </c>
      <c r="U36" s="80">
        <v>0</v>
      </c>
      <c r="V36" s="80">
        <v>0</v>
      </c>
      <c r="W36" s="84">
        <v>0</v>
      </c>
      <c r="X36" s="84">
        <v>0</v>
      </c>
      <c r="Y36" s="80">
        <v>0</v>
      </c>
      <c r="Z36" s="80">
        <v>0</v>
      </c>
      <c r="AA36" s="80">
        <v>0</v>
      </c>
      <c r="AB36" s="80">
        <v>0</v>
      </c>
      <c r="AC36" s="80">
        <v>0</v>
      </c>
      <c r="AD36" s="80">
        <v>0</v>
      </c>
      <c r="AE36" s="80">
        <v>0</v>
      </c>
      <c r="AF36" s="80">
        <v>0</v>
      </c>
      <c r="AG36" s="80">
        <v>0</v>
      </c>
      <c r="AH36" s="80">
        <v>0</v>
      </c>
      <c r="AI36" s="80">
        <v>0</v>
      </c>
      <c r="AJ36" s="80">
        <v>0</v>
      </c>
      <c r="AK36" s="80">
        <v>0</v>
      </c>
      <c r="AL36" s="80">
        <v>0</v>
      </c>
      <c r="AM36" s="80">
        <v>0</v>
      </c>
      <c r="AN36" s="80">
        <v>0</v>
      </c>
      <c r="AO36" s="81">
        <v>11339</v>
      </c>
      <c r="AP36" s="82">
        <v>11339</v>
      </c>
      <c r="AQ36" s="80">
        <v>0</v>
      </c>
      <c r="AR36" s="80">
        <v>11283</v>
      </c>
      <c r="AS36" s="80">
        <v>344086</v>
      </c>
      <c r="AT36" s="80">
        <v>0</v>
      </c>
      <c r="AU36" s="80">
        <v>0</v>
      </c>
      <c r="AV36" s="80">
        <v>0</v>
      </c>
      <c r="AW36" s="80">
        <v>355369</v>
      </c>
      <c r="AX36" s="80">
        <v>366708</v>
      </c>
      <c r="AY36" s="80">
        <v>0</v>
      </c>
      <c r="AZ36" s="80">
        <v>355369</v>
      </c>
      <c r="BA36" s="80">
        <v>366708</v>
      </c>
      <c r="BB36" s="80">
        <v>0</v>
      </c>
      <c r="BC36" s="80">
        <v>355369</v>
      </c>
      <c r="BD36" s="81">
        <v>366708</v>
      </c>
      <c r="BE36" s="226">
        <f t="shared" si="0"/>
        <v>1</v>
      </c>
    </row>
    <row r="37" spans="2:57" ht="14.25" customHeight="1" x14ac:dyDescent="0.4">
      <c r="B37" s="74" t="s">
        <v>74</v>
      </c>
      <c r="C37" s="83" t="s">
        <v>152</v>
      </c>
      <c r="D37" s="80">
        <v>4</v>
      </c>
      <c r="E37" s="80">
        <v>0</v>
      </c>
      <c r="F37" s="80">
        <v>73</v>
      </c>
      <c r="G37" s="80">
        <v>0</v>
      </c>
      <c r="H37" s="80">
        <v>3</v>
      </c>
      <c r="I37" s="80">
        <v>11</v>
      </c>
      <c r="J37" s="80">
        <v>0</v>
      </c>
      <c r="K37" s="80">
        <v>9</v>
      </c>
      <c r="L37" s="80">
        <v>0</v>
      </c>
      <c r="M37" s="80">
        <v>3</v>
      </c>
      <c r="N37" s="80">
        <v>4</v>
      </c>
      <c r="O37" s="80">
        <v>18</v>
      </c>
      <c r="P37" s="80">
        <v>49</v>
      </c>
      <c r="Q37" s="80">
        <v>100</v>
      </c>
      <c r="R37" s="80">
        <v>29</v>
      </c>
      <c r="S37" s="80">
        <v>2</v>
      </c>
      <c r="T37" s="80">
        <v>66</v>
      </c>
      <c r="U37" s="80">
        <v>1</v>
      </c>
      <c r="V37" s="80">
        <v>223</v>
      </c>
      <c r="W37" s="84">
        <v>8</v>
      </c>
      <c r="X37" s="84">
        <v>4</v>
      </c>
      <c r="Y37" s="80">
        <v>58</v>
      </c>
      <c r="Z37" s="80">
        <v>201</v>
      </c>
      <c r="AA37" s="80">
        <v>5</v>
      </c>
      <c r="AB37" s="80">
        <v>6</v>
      </c>
      <c r="AC37" s="80">
        <v>287</v>
      </c>
      <c r="AD37" s="80">
        <v>79</v>
      </c>
      <c r="AE37" s="80">
        <v>1</v>
      </c>
      <c r="AF37" s="80">
        <v>353</v>
      </c>
      <c r="AG37" s="80">
        <v>1467</v>
      </c>
      <c r="AH37" s="80">
        <v>57</v>
      </c>
      <c r="AI37" s="80">
        <v>0</v>
      </c>
      <c r="AJ37" s="80">
        <v>73</v>
      </c>
      <c r="AK37" s="80">
        <v>0</v>
      </c>
      <c r="AL37" s="80">
        <v>488</v>
      </c>
      <c r="AM37" s="80">
        <v>229</v>
      </c>
      <c r="AN37" s="80">
        <v>0</v>
      </c>
      <c r="AO37" s="81">
        <v>8</v>
      </c>
      <c r="AP37" s="82">
        <v>3919</v>
      </c>
      <c r="AQ37" s="80">
        <v>0</v>
      </c>
      <c r="AR37" s="80">
        <v>94672</v>
      </c>
      <c r="AS37" s="80">
        <v>171104</v>
      </c>
      <c r="AT37" s="80">
        <v>25545</v>
      </c>
      <c r="AU37" s="80">
        <v>151716</v>
      </c>
      <c r="AV37" s="80">
        <v>0</v>
      </c>
      <c r="AW37" s="80">
        <v>443037</v>
      </c>
      <c r="AX37" s="80">
        <v>446956</v>
      </c>
      <c r="AY37" s="80">
        <v>54966</v>
      </c>
      <c r="AZ37" s="80">
        <v>498003</v>
      </c>
      <c r="BA37" s="80">
        <v>501922</v>
      </c>
      <c r="BB37" s="80">
        <v>-88639</v>
      </c>
      <c r="BC37" s="80">
        <v>409364</v>
      </c>
      <c r="BD37" s="81">
        <v>413283</v>
      </c>
      <c r="BE37" s="226">
        <f t="shared" si="0"/>
        <v>0.80168293970771176</v>
      </c>
    </row>
    <row r="38" spans="2:57" ht="14.25" customHeight="1" x14ac:dyDescent="0.4">
      <c r="B38" s="74" t="s">
        <v>75</v>
      </c>
      <c r="C38" s="75" t="s">
        <v>76</v>
      </c>
      <c r="D38" s="80">
        <v>48</v>
      </c>
      <c r="E38" s="80">
        <v>0</v>
      </c>
      <c r="F38" s="80">
        <v>0</v>
      </c>
      <c r="G38" s="80">
        <v>0</v>
      </c>
      <c r="H38" s="80">
        <v>0</v>
      </c>
      <c r="I38" s="80">
        <v>1</v>
      </c>
      <c r="J38" s="80">
        <v>0</v>
      </c>
      <c r="K38" s="80">
        <v>0</v>
      </c>
      <c r="L38" s="80">
        <v>0</v>
      </c>
      <c r="M38" s="80">
        <v>0</v>
      </c>
      <c r="N38" s="80">
        <v>0</v>
      </c>
      <c r="O38" s="80">
        <v>0</v>
      </c>
      <c r="P38" s="80">
        <v>0</v>
      </c>
      <c r="Q38" s="80">
        <v>0</v>
      </c>
      <c r="R38" s="80">
        <v>0</v>
      </c>
      <c r="S38" s="80">
        <v>0</v>
      </c>
      <c r="T38" s="80">
        <v>0</v>
      </c>
      <c r="U38" s="80">
        <v>0</v>
      </c>
      <c r="V38" s="80">
        <v>0</v>
      </c>
      <c r="W38" s="84">
        <v>0</v>
      </c>
      <c r="X38" s="84">
        <v>1</v>
      </c>
      <c r="Y38" s="80">
        <v>0</v>
      </c>
      <c r="Z38" s="80">
        <v>38</v>
      </c>
      <c r="AA38" s="80">
        <v>12</v>
      </c>
      <c r="AB38" s="80">
        <v>0</v>
      </c>
      <c r="AC38" s="80">
        <v>35</v>
      </c>
      <c r="AD38" s="80">
        <v>57</v>
      </c>
      <c r="AE38" s="80">
        <v>7</v>
      </c>
      <c r="AF38" s="80">
        <v>486</v>
      </c>
      <c r="AG38" s="80">
        <v>249</v>
      </c>
      <c r="AH38" s="80">
        <v>10</v>
      </c>
      <c r="AI38" s="80">
        <v>23</v>
      </c>
      <c r="AJ38" s="80">
        <v>11073</v>
      </c>
      <c r="AK38" s="80">
        <v>0</v>
      </c>
      <c r="AL38" s="80">
        <v>38</v>
      </c>
      <c r="AM38" s="80">
        <v>43</v>
      </c>
      <c r="AN38" s="80">
        <v>0</v>
      </c>
      <c r="AO38" s="81">
        <v>116</v>
      </c>
      <c r="AP38" s="82">
        <v>12237</v>
      </c>
      <c r="AQ38" s="80">
        <v>8428</v>
      </c>
      <c r="AR38" s="80">
        <v>171115</v>
      </c>
      <c r="AS38" s="80">
        <v>478732</v>
      </c>
      <c r="AT38" s="80">
        <v>0</v>
      </c>
      <c r="AU38" s="80">
        <v>0</v>
      </c>
      <c r="AV38" s="80">
        <v>0</v>
      </c>
      <c r="AW38" s="80">
        <v>658275</v>
      </c>
      <c r="AX38" s="80">
        <v>670512</v>
      </c>
      <c r="AY38" s="80">
        <v>75313</v>
      </c>
      <c r="AZ38" s="80">
        <v>733588</v>
      </c>
      <c r="BA38" s="80">
        <v>745825</v>
      </c>
      <c r="BB38" s="80">
        <v>-80583</v>
      </c>
      <c r="BC38" s="80">
        <v>653005</v>
      </c>
      <c r="BD38" s="81">
        <v>665242</v>
      </c>
      <c r="BE38" s="226">
        <f t="shared" si="0"/>
        <v>0.8798187057054907</v>
      </c>
    </row>
    <row r="39" spans="2:57" ht="14.25" customHeight="1" x14ac:dyDescent="0.4">
      <c r="B39" s="74" t="s">
        <v>77</v>
      </c>
      <c r="C39" s="83" t="s">
        <v>153</v>
      </c>
      <c r="D39" s="80">
        <v>67</v>
      </c>
      <c r="E39" s="80">
        <v>4</v>
      </c>
      <c r="F39" s="80">
        <v>145</v>
      </c>
      <c r="G39" s="80">
        <v>8</v>
      </c>
      <c r="H39" s="80">
        <v>35</v>
      </c>
      <c r="I39" s="80">
        <v>88</v>
      </c>
      <c r="J39" s="80">
        <v>6</v>
      </c>
      <c r="K39" s="80">
        <v>29</v>
      </c>
      <c r="L39" s="80">
        <v>23</v>
      </c>
      <c r="M39" s="80">
        <v>7</v>
      </c>
      <c r="N39" s="80">
        <v>12</v>
      </c>
      <c r="O39" s="80">
        <v>40</v>
      </c>
      <c r="P39" s="80">
        <v>264</v>
      </c>
      <c r="Q39" s="80">
        <v>212</v>
      </c>
      <c r="R39" s="80">
        <v>46</v>
      </c>
      <c r="S39" s="80">
        <v>1</v>
      </c>
      <c r="T39" s="80">
        <v>40</v>
      </c>
      <c r="U39" s="80">
        <v>0</v>
      </c>
      <c r="V39" s="80">
        <v>283</v>
      </c>
      <c r="W39" s="84">
        <v>10</v>
      </c>
      <c r="X39" s="84">
        <v>92</v>
      </c>
      <c r="Y39" s="80">
        <v>425</v>
      </c>
      <c r="Z39" s="80">
        <v>542</v>
      </c>
      <c r="AA39" s="80">
        <v>397</v>
      </c>
      <c r="AB39" s="80">
        <v>83</v>
      </c>
      <c r="AC39" s="80">
        <v>757</v>
      </c>
      <c r="AD39" s="80">
        <v>1403</v>
      </c>
      <c r="AE39" s="80">
        <v>337</v>
      </c>
      <c r="AF39" s="80">
        <v>698</v>
      </c>
      <c r="AG39" s="80">
        <v>571</v>
      </c>
      <c r="AH39" s="80">
        <v>1</v>
      </c>
      <c r="AI39" s="80">
        <v>796</v>
      </c>
      <c r="AJ39" s="80">
        <v>671</v>
      </c>
      <c r="AK39" s="80">
        <v>0</v>
      </c>
      <c r="AL39" s="80">
        <v>1957</v>
      </c>
      <c r="AM39" s="80">
        <v>1256</v>
      </c>
      <c r="AN39" s="80">
        <v>0</v>
      </c>
      <c r="AO39" s="81">
        <v>235</v>
      </c>
      <c r="AP39" s="82">
        <v>11541</v>
      </c>
      <c r="AQ39" s="80">
        <v>0</v>
      </c>
      <c r="AR39" s="80">
        <v>34692</v>
      </c>
      <c r="AS39" s="80">
        <v>0</v>
      </c>
      <c r="AT39" s="80">
        <v>0</v>
      </c>
      <c r="AU39" s="80">
        <v>0</v>
      </c>
      <c r="AV39" s="80">
        <v>0</v>
      </c>
      <c r="AW39" s="80">
        <v>34692</v>
      </c>
      <c r="AX39" s="80">
        <v>46233</v>
      </c>
      <c r="AY39" s="80">
        <v>13087</v>
      </c>
      <c r="AZ39" s="80">
        <v>47779</v>
      </c>
      <c r="BA39" s="80">
        <v>59320</v>
      </c>
      <c r="BB39" s="80">
        <v>-22375</v>
      </c>
      <c r="BC39" s="80">
        <v>25404</v>
      </c>
      <c r="BD39" s="81">
        <v>36945</v>
      </c>
      <c r="BE39" s="226">
        <f t="shared" si="0"/>
        <v>0.51603832760149682</v>
      </c>
    </row>
    <row r="40" spans="2:57" ht="14.25" customHeight="1" x14ac:dyDescent="0.4">
      <c r="B40" s="74" t="s">
        <v>78</v>
      </c>
      <c r="C40" s="83" t="s">
        <v>79</v>
      </c>
      <c r="D40" s="80">
        <v>421</v>
      </c>
      <c r="E40" s="80">
        <v>55</v>
      </c>
      <c r="F40" s="80">
        <v>10633</v>
      </c>
      <c r="G40" s="80">
        <v>427</v>
      </c>
      <c r="H40" s="80">
        <v>633</v>
      </c>
      <c r="I40" s="80">
        <v>2740</v>
      </c>
      <c r="J40" s="80">
        <v>226</v>
      </c>
      <c r="K40" s="80">
        <v>3017</v>
      </c>
      <c r="L40" s="80">
        <v>572</v>
      </c>
      <c r="M40" s="80">
        <v>183</v>
      </c>
      <c r="N40" s="80">
        <v>848</v>
      </c>
      <c r="O40" s="80">
        <v>1481</v>
      </c>
      <c r="P40" s="80">
        <v>4736</v>
      </c>
      <c r="Q40" s="80">
        <v>8027</v>
      </c>
      <c r="R40" s="80">
        <v>1472</v>
      </c>
      <c r="S40" s="80">
        <v>55</v>
      </c>
      <c r="T40" s="80">
        <v>2749</v>
      </c>
      <c r="U40" s="80">
        <v>28</v>
      </c>
      <c r="V40" s="80">
        <v>40863</v>
      </c>
      <c r="W40" s="84">
        <v>524</v>
      </c>
      <c r="X40" s="84">
        <v>4215</v>
      </c>
      <c r="Y40" s="80">
        <v>37836</v>
      </c>
      <c r="Z40" s="80">
        <v>31454</v>
      </c>
      <c r="AA40" s="80">
        <v>5731</v>
      </c>
      <c r="AB40" s="80">
        <v>2408</v>
      </c>
      <c r="AC40" s="80">
        <v>116126</v>
      </c>
      <c r="AD40" s="80">
        <v>50773</v>
      </c>
      <c r="AE40" s="80">
        <v>27901</v>
      </c>
      <c r="AF40" s="80">
        <v>41715</v>
      </c>
      <c r="AG40" s="80">
        <v>61072</v>
      </c>
      <c r="AH40" s="80">
        <v>32069</v>
      </c>
      <c r="AI40" s="80">
        <v>28841</v>
      </c>
      <c r="AJ40" s="80">
        <v>35015</v>
      </c>
      <c r="AK40" s="80">
        <v>2818</v>
      </c>
      <c r="AL40" s="80">
        <v>134547</v>
      </c>
      <c r="AM40" s="80">
        <v>18186</v>
      </c>
      <c r="AN40" s="80">
        <v>0</v>
      </c>
      <c r="AO40" s="81">
        <v>1683</v>
      </c>
      <c r="AP40" s="82">
        <v>712080</v>
      </c>
      <c r="AQ40" s="80">
        <v>847</v>
      </c>
      <c r="AR40" s="80">
        <v>46979</v>
      </c>
      <c r="AS40" s="80">
        <v>0</v>
      </c>
      <c r="AT40" s="80">
        <v>1707</v>
      </c>
      <c r="AU40" s="80">
        <v>6501</v>
      </c>
      <c r="AV40" s="80">
        <v>0</v>
      </c>
      <c r="AW40" s="80">
        <v>56034</v>
      </c>
      <c r="AX40" s="80">
        <v>768114</v>
      </c>
      <c r="AY40" s="80">
        <v>309476</v>
      </c>
      <c r="AZ40" s="80">
        <v>365510</v>
      </c>
      <c r="BA40" s="80">
        <v>1077590</v>
      </c>
      <c r="BB40" s="80">
        <v>-104986</v>
      </c>
      <c r="BC40" s="80">
        <v>260524</v>
      </c>
      <c r="BD40" s="81">
        <v>972604</v>
      </c>
      <c r="BE40" s="226">
        <f t="shared" si="0"/>
        <v>0.86331976763865781</v>
      </c>
    </row>
    <row r="41" spans="2:57" ht="14.25" customHeight="1" x14ac:dyDescent="0.4">
      <c r="B41" s="74" t="s">
        <v>80</v>
      </c>
      <c r="C41" s="83" t="s">
        <v>81</v>
      </c>
      <c r="D41" s="80">
        <v>10</v>
      </c>
      <c r="E41" s="80">
        <v>0</v>
      </c>
      <c r="F41" s="80">
        <v>41</v>
      </c>
      <c r="G41" s="80">
        <v>1</v>
      </c>
      <c r="H41" s="80">
        <v>1</v>
      </c>
      <c r="I41" s="80">
        <v>4</v>
      </c>
      <c r="J41" s="80">
        <v>0</v>
      </c>
      <c r="K41" s="80">
        <v>6</v>
      </c>
      <c r="L41" s="80">
        <v>1</v>
      </c>
      <c r="M41" s="80">
        <v>0</v>
      </c>
      <c r="N41" s="80">
        <v>3</v>
      </c>
      <c r="O41" s="80">
        <v>3</v>
      </c>
      <c r="P41" s="80">
        <v>13</v>
      </c>
      <c r="Q41" s="80">
        <v>24</v>
      </c>
      <c r="R41" s="80">
        <v>4</v>
      </c>
      <c r="S41" s="80">
        <v>0</v>
      </c>
      <c r="T41" s="80">
        <v>6</v>
      </c>
      <c r="U41" s="80">
        <v>0</v>
      </c>
      <c r="V41" s="80">
        <v>150</v>
      </c>
      <c r="W41" s="84">
        <v>2</v>
      </c>
      <c r="X41" s="84">
        <v>11</v>
      </c>
      <c r="Y41" s="80">
        <v>110</v>
      </c>
      <c r="Z41" s="80">
        <v>25</v>
      </c>
      <c r="AA41" s="80">
        <v>12</v>
      </c>
      <c r="AB41" s="80">
        <v>2</v>
      </c>
      <c r="AC41" s="80">
        <v>1308</v>
      </c>
      <c r="AD41" s="80">
        <v>94</v>
      </c>
      <c r="AE41" s="80">
        <v>489</v>
      </c>
      <c r="AF41" s="80">
        <v>237</v>
      </c>
      <c r="AG41" s="80">
        <v>5136</v>
      </c>
      <c r="AH41" s="80">
        <v>192</v>
      </c>
      <c r="AI41" s="80">
        <v>1091</v>
      </c>
      <c r="AJ41" s="80">
        <v>7660</v>
      </c>
      <c r="AK41" s="80">
        <v>94</v>
      </c>
      <c r="AL41" s="80">
        <v>1296</v>
      </c>
      <c r="AM41" s="80">
        <v>9483</v>
      </c>
      <c r="AN41" s="80">
        <v>0</v>
      </c>
      <c r="AO41" s="81">
        <v>85</v>
      </c>
      <c r="AP41" s="82">
        <v>27594</v>
      </c>
      <c r="AQ41" s="80">
        <v>107354</v>
      </c>
      <c r="AR41" s="80">
        <v>364283</v>
      </c>
      <c r="AS41" s="80">
        <v>0</v>
      </c>
      <c r="AT41" s="80">
        <v>0</v>
      </c>
      <c r="AU41" s="80">
        <v>0</v>
      </c>
      <c r="AV41" s="80">
        <v>0</v>
      </c>
      <c r="AW41" s="80">
        <v>471637</v>
      </c>
      <c r="AX41" s="80">
        <v>499231</v>
      </c>
      <c r="AY41" s="80">
        <v>125914</v>
      </c>
      <c r="AZ41" s="80">
        <v>597551</v>
      </c>
      <c r="BA41" s="80">
        <v>625145</v>
      </c>
      <c r="BB41" s="80">
        <v>-69352</v>
      </c>
      <c r="BC41" s="80">
        <v>528199</v>
      </c>
      <c r="BD41" s="81">
        <v>555793</v>
      </c>
      <c r="BE41" s="226">
        <f t="shared" si="0"/>
        <v>0.86108234464606559</v>
      </c>
    </row>
    <row r="42" spans="2:57" ht="14.25" customHeight="1" x14ac:dyDescent="0.4">
      <c r="B42" s="74" t="s">
        <v>82</v>
      </c>
      <c r="C42" s="83" t="s">
        <v>154</v>
      </c>
      <c r="D42" s="80">
        <v>28</v>
      </c>
      <c r="E42" s="80">
        <v>1</v>
      </c>
      <c r="F42" s="80">
        <v>270</v>
      </c>
      <c r="G42" s="80">
        <v>14</v>
      </c>
      <c r="H42" s="80">
        <v>21</v>
      </c>
      <c r="I42" s="80">
        <v>21</v>
      </c>
      <c r="J42" s="80">
        <v>2</v>
      </c>
      <c r="K42" s="80">
        <v>15</v>
      </c>
      <c r="L42" s="80">
        <v>8</v>
      </c>
      <c r="M42" s="80">
        <v>4</v>
      </c>
      <c r="N42" s="80">
        <v>11</v>
      </c>
      <c r="O42" s="80">
        <v>21</v>
      </c>
      <c r="P42" s="80">
        <v>82</v>
      </c>
      <c r="Q42" s="80">
        <v>214</v>
      </c>
      <c r="R42" s="80">
        <v>18</v>
      </c>
      <c r="S42" s="80">
        <v>1</v>
      </c>
      <c r="T42" s="80">
        <v>59</v>
      </c>
      <c r="U42" s="80">
        <v>0</v>
      </c>
      <c r="V42" s="80">
        <v>315</v>
      </c>
      <c r="W42" s="84">
        <v>13</v>
      </c>
      <c r="X42" s="84">
        <v>79</v>
      </c>
      <c r="Y42" s="80">
        <v>342</v>
      </c>
      <c r="Z42" s="80">
        <v>18</v>
      </c>
      <c r="AA42" s="80">
        <v>38</v>
      </c>
      <c r="AB42" s="80">
        <v>131</v>
      </c>
      <c r="AC42" s="80">
        <v>2824</v>
      </c>
      <c r="AD42" s="80">
        <v>1458</v>
      </c>
      <c r="AE42" s="80">
        <v>341</v>
      </c>
      <c r="AF42" s="80">
        <v>1017</v>
      </c>
      <c r="AG42" s="80">
        <v>791</v>
      </c>
      <c r="AH42" s="80">
        <v>956</v>
      </c>
      <c r="AI42" s="80">
        <v>1497</v>
      </c>
      <c r="AJ42" s="80">
        <v>1531</v>
      </c>
      <c r="AK42" s="80">
        <v>179</v>
      </c>
      <c r="AL42" s="80">
        <v>1489</v>
      </c>
      <c r="AM42" s="80">
        <v>842</v>
      </c>
      <c r="AN42" s="80">
        <v>0</v>
      </c>
      <c r="AO42" s="81">
        <v>15</v>
      </c>
      <c r="AP42" s="82">
        <v>14666</v>
      </c>
      <c r="AQ42" s="80">
        <v>0</v>
      </c>
      <c r="AR42" s="80">
        <v>0</v>
      </c>
      <c r="AS42" s="80">
        <v>0</v>
      </c>
      <c r="AT42" s="80">
        <v>0</v>
      </c>
      <c r="AU42" s="80">
        <v>0</v>
      </c>
      <c r="AV42" s="80">
        <v>0</v>
      </c>
      <c r="AW42" s="80">
        <v>0</v>
      </c>
      <c r="AX42" s="80">
        <v>14666</v>
      </c>
      <c r="AY42" s="80">
        <v>0</v>
      </c>
      <c r="AZ42" s="80">
        <v>0</v>
      </c>
      <c r="BA42" s="80">
        <v>14666</v>
      </c>
      <c r="BB42" s="80">
        <v>0</v>
      </c>
      <c r="BC42" s="80">
        <v>0</v>
      </c>
      <c r="BD42" s="81">
        <v>14666</v>
      </c>
      <c r="BE42" s="226">
        <f t="shared" si="0"/>
        <v>1</v>
      </c>
    </row>
    <row r="43" spans="2:57" ht="14.25" customHeight="1" x14ac:dyDescent="0.4">
      <c r="B43" s="85" t="s">
        <v>83</v>
      </c>
      <c r="C43" s="86" t="s">
        <v>155</v>
      </c>
      <c r="D43" s="87">
        <v>89</v>
      </c>
      <c r="E43" s="87">
        <v>30</v>
      </c>
      <c r="F43" s="87">
        <v>532</v>
      </c>
      <c r="G43" s="87">
        <v>59</v>
      </c>
      <c r="H43" s="87">
        <v>64</v>
      </c>
      <c r="I43" s="87">
        <v>97</v>
      </c>
      <c r="J43" s="87">
        <v>34</v>
      </c>
      <c r="K43" s="87">
        <v>208</v>
      </c>
      <c r="L43" s="87">
        <v>144</v>
      </c>
      <c r="M43" s="87">
        <v>92</v>
      </c>
      <c r="N43" s="87">
        <v>34</v>
      </c>
      <c r="O43" s="87">
        <v>143</v>
      </c>
      <c r="P43" s="87">
        <v>846</v>
      </c>
      <c r="Q43" s="87">
        <v>1709</v>
      </c>
      <c r="R43" s="87">
        <v>83</v>
      </c>
      <c r="S43" s="87">
        <v>4</v>
      </c>
      <c r="T43" s="87">
        <v>64</v>
      </c>
      <c r="U43" s="87">
        <v>11</v>
      </c>
      <c r="V43" s="87">
        <v>570</v>
      </c>
      <c r="W43" s="88">
        <v>103</v>
      </c>
      <c r="X43" s="88">
        <v>183</v>
      </c>
      <c r="Y43" s="87">
        <v>5279</v>
      </c>
      <c r="Z43" s="87">
        <v>829</v>
      </c>
      <c r="AA43" s="87">
        <v>379</v>
      </c>
      <c r="AB43" s="87">
        <v>665</v>
      </c>
      <c r="AC43" s="87">
        <v>9306</v>
      </c>
      <c r="AD43" s="87">
        <v>2140</v>
      </c>
      <c r="AE43" s="87">
        <v>2097</v>
      </c>
      <c r="AF43" s="87">
        <v>4101</v>
      </c>
      <c r="AG43" s="87">
        <v>1405</v>
      </c>
      <c r="AH43" s="87">
        <v>351</v>
      </c>
      <c r="AI43" s="87">
        <v>4224</v>
      </c>
      <c r="AJ43" s="87">
        <v>2800</v>
      </c>
      <c r="AK43" s="87">
        <v>173</v>
      </c>
      <c r="AL43" s="87">
        <v>3534</v>
      </c>
      <c r="AM43" s="87">
        <v>1422</v>
      </c>
      <c r="AN43" s="87">
        <v>10</v>
      </c>
      <c r="AO43" s="89">
        <v>0</v>
      </c>
      <c r="AP43" s="90">
        <v>43814</v>
      </c>
      <c r="AQ43" s="87">
        <v>0</v>
      </c>
      <c r="AR43" s="87">
        <v>628</v>
      </c>
      <c r="AS43" s="87">
        <v>0</v>
      </c>
      <c r="AT43" s="87">
        <v>0</v>
      </c>
      <c r="AU43" s="87">
        <v>0</v>
      </c>
      <c r="AV43" s="87">
        <v>0</v>
      </c>
      <c r="AW43" s="87">
        <v>628</v>
      </c>
      <c r="AX43" s="87">
        <v>44442</v>
      </c>
      <c r="AY43" s="87">
        <v>4798</v>
      </c>
      <c r="AZ43" s="87">
        <v>5426</v>
      </c>
      <c r="BA43" s="87">
        <v>49240</v>
      </c>
      <c r="BB43" s="87">
        <v>-3234</v>
      </c>
      <c r="BC43" s="87">
        <v>2192</v>
      </c>
      <c r="BD43" s="89">
        <v>46006</v>
      </c>
      <c r="BE43" s="226">
        <f t="shared" si="0"/>
        <v>0.92723099770487383</v>
      </c>
    </row>
    <row r="44" spans="2:57" ht="14.25" customHeight="1" x14ac:dyDescent="0.4">
      <c r="B44" s="91" t="s">
        <v>93</v>
      </c>
      <c r="C44" s="92" t="s">
        <v>156</v>
      </c>
      <c r="D44" s="93">
        <v>8170</v>
      </c>
      <c r="E44" s="93">
        <v>874</v>
      </c>
      <c r="F44" s="93">
        <v>151654</v>
      </c>
      <c r="G44" s="93">
        <v>11426</v>
      </c>
      <c r="H44" s="93">
        <v>13314</v>
      </c>
      <c r="I44" s="93">
        <v>19417</v>
      </c>
      <c r="J44" s="93">
        <v>2975</v>
      </c>
      <c r="K44" s="93">
        <v>48146</v>
      </c>
      <c r="L44" s="93">
        <v>6784</v>
      </c>
      <c r="M44" s="93">
        <v>8429</v>
      </c>
      <c r="N44" s="93">
        <v>23327</v>
      </c>
      <c r="O44" s="93">
        <v>25150</v>
      </c>
      <c r="P44" s="93">
        <v>65713</v>
      </c>
      <c r="Q44" s="93">
        <v>171771</v>
      </c>
      <c r="R44" s="93">
        <v>28467</v>
      </c>
      <c r="S44" s="93">
        <v>835</v>
      </c>
      <c r="T44" s="93">
        <v>37442</v>
      </c>
      <c r="U44" s="93">
        <v>688</v>
      </c>
      <c r="V44" s="93">
        <v>1439437</v>
      </c>
      <c r="W44" s="94">
        <v>9211</v>
      </c>
      <c r="X44" s="94">
        <v>50637</v>
      </c>
      <c r="Y44" s="93">
        <v>214649</v>
      </c>
      <c r="Z44" s="93">
        <v>105316</v>
      </c>
      <c r="AA44" s="93">
        <v>20877</v>
      </c>
      <c r="AB44" s="93">
        <v>14289</v>
      </c>
      <c r="AC44" s="93">
        <v>420352</v>
      </c>
      <c r="AD44" s="93">
        <v>143104</v>
      </c>
      <c r="AE44" s="93">
        <v>136359</v>
      </c>
      <c r="AF44" s="93">
        <v>207514</v>
      </c>
      <c r="AG44" s="93">
        <v>191933</v>
      </c>
      <c r="AH44" s="93">
        <v>102501</v>
      </c>
      <c r="AI44" s="93">
        <v>108816</v>
      </c>
      <c r="AJ44" s="93">
        <v>261867</v>
      </c>
      <c r="AK44" s="93">
        <v>14044</v>
      </c>
      <c r="AL44" s="93">
        <v>337021</v>
      </c>
      <c r="AM44" s="93">
        <v>243249</v>
      </c>
      <c r="AN44" s="93">
        <v>14666</v>
      </c>
      <c r="AO44" s="95">
        <v>27063</v>
      </c>
      <c r="AP44" s="96">
        <v>4687487</v>
      </c>
      <c r="AQ44" s="93">
        <v>158426</v>
      </c>
      <c r="AR44" s="93">
        <v>2944606</v>
      </c>
      <c r="AS44" s="93">
        <v>999539</v>
      </c>
      <c r="AT44" s="93">
        <v>213962</v>
      </c>
      <c r="AU44" s="93">
        <v>809002</v>
      </c>
      <c r="AV44" s="93">
        <v>15471</v>
      </c>
      <c r="AW44" s="93">
        <v>5141006</v>
      </c>
      <c r="AX44" s="93">
        <v>9828493</v>
      </c>
      <c r="AY44" s="93">
        <v>4329436</v>
      </c>
      <c r="AZ44" s="93">
        <v>9470442</v>
      </c>
      <c r="BA44" s="93">
        <v>14157929</v>
      </c>
      <c r="BB44" s="93">
        <v>-3937070</v>
      </c>
      <c r="BC44" s="93">
        <v>5533372</v>
      </c>
      <c r="BD44" s="95">
        <v>10220859</v>
      </c>
    </row>
    <row r="45" spans="2:57" ht="14.25" customHeight="1" x14ac:dyDescent="0.4">
      <c r="B45" s="74" t="s">
        <v>94</v>
      </c>
      <c r="C45" s="83" t="s">
        <v>163</v>
      </c>
      <c r="D45" s="80">
        <v>170</v>
      </c>
      <c r="E45" s="80">
        <v>92</v>
      </c>
      <c r="F45" s="80">
        <v>2078</v>
      </c>
      <c r="G45" s="80">
        <v>187</v>
      </c>
      <c r="H45" s="80">
        <v>452</v>
      </c>
      <c r="I45" s="80">
        <v>559</v>
      </c>
      <c r="J45" s="80">
        <v>27</v>
      </c>
      <c r="K45" s="80">
        <v>1736</v>
      </c>
      <c r="L45" s="80">
        <v>164</v>
      </c>
      <c r="M45" s="80">
        <v>80</v>
      </c>
      <c r="N45" s="80">
        <v>366</v>
      </c>
      <c r="O45" s="80">
        <v>773</v>
      </c>
      <c r="P45" s="80">
        <v>1657</v>
      </c>
      <c r="Q45" s="80">
        <v>3181</v>
      </c>
      <c r="R45" s="80">
        <v>1770</v>
      </c>
      <c r="S45" s="80">
        <v>20</v>
      </c>
      <c r="T45" s="80">
        <v>723</v>
      </c>
      <c r="U45" s="80">
        <v>7</v>
      </c>
      <c r="V45" s="80">
        <v>13852</v>
      </c>
      <c r="W45" s="84">
        <v>191</v>
      </c>
      <c r="X45" s="84">
        <v>1640</v>
      </c>
      <c r="Y45" s="80">
        <v>8152</v>
      </c>
      <c r="Z45" s="80">
        <v>4382</v>
      </c>
      <c r="AA45" s="80">
        <v>597</v>
      </c>
      <c r="AB45" s="80">
        <v>1039</v>
      </c>
      <c r="AC45" s="80">
        <v>36457</v>
      </c>
      <c r="AD45" s="80">
        <v>13645</v>
      </c>
      <c r="AE45" s="80">
        <v>3872</v>
      </c>
      <c r="AF45" s="80">
        <v>7376</v>
      </c>
      <c r="AG45" s="80">
        <v>7484</v>
      </c>
      <c r="AH45" s="80">
        <v>4292</v>
      </c>
      <c r="AI45" s="80">
        <v>3996</v>
      </c>
      <c r="AJ45" s="80">
        <v>8524</v>
      </c>
      <c r="AK45" s="80">
        <v>1373</v>
      </c>
      <c r="AL45" s="80">
        <v>14731</v>
      </c>
      <c r="AM45" s="80">
        <v>12585</v>
      </c>
      <c r="AN45" s="80">
        <v>0</v>
      </c>
      <c r="AO45" s="81">
        <v>196</v>
      </c>
      <c r="AP45" s="82">
        <v>158426</v>
      </c>
      <c r="AQ45" s="97"/>
      <c r="AR45" s="97"/>
      <c r="AS45" s="97"/>
      <c r="AT45" s="97"/>
      <c r="AU45" s="97"/>
      <c r="AV45" s="97"/>
      <c r="AW45" s="97"/>
      <c r="AX45" s="97"/>
      <c r="AY45" s="97"/>
      <c r="AZ45" s="97"/>
      <c r="BA45" s="97"/>
      <c r="BB45" s="97"/>
      <c r="BC45" s="97"/>
      <c r="BD45" s="97"/>
    </row>
    <row r="46" spans="2:57" ht="14.25" customHeight="1" x14ac:dyDescent="0.4">
      <c r="B46" s="74" t="s">
        <v>115</v>
      </c>
      <c r="C46" s="83" t="s">
        <v>116</v>
      </c>
      <c r="D46" s="80">
        <v>3643</v>
      </c>
      <c r="E46" s="80">
        <v>349</v>
      </c>
      <c r="F46" s="80">
        <v>43014</v>
      </c>
      <c r="G46" s="80">
        <v>5450</v>
      </c>
      <c r="H46" s="80">
        <v>6451</v>
      </c>
      <c r="I46" s="80">
        <v>3654</v>
      </c>
      <c r="J46" s="80">
        <v>124</v>
      </c>
      <c r="K46" s="80">
        <v>24712</v>
      </c>
      <c r="L46" s="80">
        <v>2476</v>
      </c>
      <c r="M46" s="80">
        <v>2924</v>
      </c>
      <c r="N46" s="80">
        <v>6594</v>
      </c>
      <c r="O46" s="80">
        <v>20943</v>
      </c>
      <c r="P46" s="80">
        <v>26148</v>
      </c>
      <c r="Q46" s="80">
        <v>45869</v>
      </c>
      <c r="R46" s="80">
        <v>9575</v>
      </c>
      <c r="S46" s="80">
        <v>472</v>
      </c>
      <c r="T46" s="80">
        <v>14635</v>
      </c>
      <c r="U46" s="80">
        <v>643</v>
      </c>
      <c r="V46" s="80">
        <v>101180</v>
      </c>
      <c r="W46" s="84">
        <v>4015</v>
      </c>
      <c r="X46" s="84">
        <v>24783</v>
      </c>
      <c r="Y46" s="80">
        <v>142093</v>
      </c>
      <c r="Z46" s="80">
        <v>28651</v>
      </c>
      <c r="AA46" s="80">
        <v>6025</v>
      </c>
      <c r="AB46" s="80">
        <v>19060</v>
      </c>
      <c r="AC46" s="80">
        <v>542262</v>
      </c>
      <c r="AD46" s="80">
        <v>133833</v>
      </c>
      <c r="AE46" s="80">
        <v>59457</v>
      </c>
      <c r="AF46" s="80">
        <v>132706</v>
      </c>
      <c r="AG46" s="80">
        <v>79332</v>
      </c>
      <c r="AH46" s="80">
        <v>137508</v>
      </c>
      <c r="AI46" s="80">
        <v>211790</v>
      </c>
      <c r="AJ46" s="80">
        <v>327705</v>
      </c>
      <c r="AK46" s="80">
        <v>19212</v>
      </c>
      <c r="AL46" s="80">
        <v>356643</v>
      </c>
      <c r="AM46" s="80">
        <v>168211</v>
      </c>
      <c r="AN46" s="80">
        <v>0</v>
      </c>
      <c r="AO46" s="81">
        <v>582</v>
      </c>
      <c r="AP46" s="82">
        <v>2712724</v>
      </c>
      <c r="AQ46" s="97"/>
      <c r="AR46" s="97"/>
      <c r="AS46" s="97"/>
      <c r="AT46" s="97"/>
      <c r="AU46" s="97"/>
      <c r="AV46" s="97"/>
      <c r="AW46" s="97"/>
      <c r="AX46" s="97"/>
      <c r="AY46" s="97"/>
      <c r="AZ46" s="97"/>
      <c r="BA46" s="97"/>
      <c r="BB46" s="97"/>
      <c r="BC46" s="97"/>
      <c r="BD46" s="97"/>
    </row>
    <row r="47" spans="2:57" ht="14.25" customHeight="1" x14ac:dyDescent="0.4">
      <c r="B47" s="74" t="s">
        <v>117</v>
      </c>
      <c r="C47" s="83" t="s">
        <v>164</v>
      </c>
      <c r="D47" s="80">
        <v>3202</v>
      </c>
      <c r="E47" s="80">
        <v>67</v>
      </c>
      <c r="F47" s="80">
        <v>12243</v>
      </c>
      <c r="G47" s="80">
        <v>-1929</v>
      </c>
      <c r="H47" s="80">
        <v>2496</v>
      </c>
      <c r="I47" s="80">
        <v>4084</v>
      </c>
      <c r="J47" s="80">
        <v>204</v>
      </c>
      <c r="K47" s="80">
        <v>5656</v>
      </c>
      <c r="L47" s="80">
        <v>2409</v>
      </c>
      <c r="M47" s="80">
        <v>2858</v>
      </c>
      <c r="N47" s="80">
        <v>-2494</v>
      </c>
      <c r="O47" s="80">
        <v>-7396</v>
      </c>
      <c r="P47" s="80">
        <v>7875</v>
      </c>
      <c r="Q47" s="80">
        <v>103691</v>
      </c>
      <c r="R47" s="80">
        <v>693</v>
      </c>
      <c r="S47" s="80">
        <v>-86</v>
      </c>
      <c r="T47" s="80">
        <v>-6630</v>
      </c>
      <c r="U47" s="80">
        <v>-596</v>
      </c>
      <c r="V47" s="80">
        <v>174934</v>
      </c>
      <c r="W47" s="84">
        <v>-128</v>
      </c>
      <c r="X47" s="84">
        <v>2257</v>
      </c>
      <c r="Y47" s="80">
        <v>11458</v>
      </c>
      <c r="Z47" s="80">
        <v>3326</v>
      </c>
      <c r="AA47" s="80">
        <v>5630</v>
      </c>
      <c r="AB47" s="80">
        <v>3136</v>
      </c>
      <c r="AC47" s="80">
        <v>245443</v>
      </c>
      <c r="AD47" s="80">
        <v>110600</v>
      </c>
      <c r="AE47" s="80">
        <v>273589</v>
      </c>
      <c r="AF47" s="80">
        <v>31461</v>
      </c>
      <c r="AG47" s="80">
        <v>61899</v>
      </c>
      <c r="AH47" s="80">
        <v>0</v>
      </c>
      <c r="AI47" s="80">
        <v>6977</v>
      </c>
      <c r="AJ47" s="80">
        <v>24096</v>
      </c>
      <c r="AK47" s="80">
        <v>-281</v>
      </c>
      <c r="AL47" s="80">
        <v>92988</v>
      </c>
      <c r="AM47" s="80">
        <v>54971</v>
      </c>
      <c r="AN47" s="80">
        <v>0</v>
      </c>
      <c r="AO47" s="81">
        <v>15337</v>
      </c>
      <c r="AP47" s="82">
        <v>1244040</v>
      </c>
      <c r="AQ47" s="97"/>
      <c r="AR47" s="97"/>
      <c r="AS47" s="97"/>
      <c r="AT47" s="97"/>
      <c r="AU47" s="97"/>
      <c r="AV47" s="97"/>
      <c r="AW47" s="97"/>
      <c r="AX47" s="97"/>
      <c r="AY47" s="97"/>
      <c r="AZ47" s="97"/>
      <c r="BA47" s="97"/>
      <c r="BB47" s="97"/>
      <c r="BC47" s="97"/>
      <c r="BD47" s="97"/>
    </row>
    <row r="48" spans="2:57" ht="14.25" customHeight="1" x14ac:dyDescent="0.4">
      <c r="B48" s="74" t="s">
        <v>118</v>
      </c>
      <c r="C48" s="75" t="s">
        <v>165</v>
      </c>
      <c r="D48" s="80">
        <v>1876</v>
      </c>
      <c r="E48" s="80">
        <v>94</v>
      </c>
      <c r="F48" s="80">
        <v>10774</v>
      </c>
      <c r="G48" s="80">
        <v>3002</v>
      </c>
      <c r="H48" s="80">
        <v>1406</v>
      </c>
      <c r="I48" s="80">
        <v>7656</v>
      </c>
      <c r="J48" s="80">
        <v>293</v>
      </c>
      <c r="K48" s="80">
        <v>8449</v>
      </c>
      <c r="L48" s="80">
        <v>706</v>
      </c>
      <c r="M48" s="80">
        <v>686</v>
      </c>
      <c r="N48" s="80">
        <v>513</v>
      </c>
      <c r="O48" s="80">
        <v>8129</v>
      </c>
      <c r="P48" s="80">
        <v>13029</v>
      </c>
      <c r="Q48" s="80">
        <v>28784</v>
      </c>
      <c r="R48" s="80">
        <v>8523</v>
      </c>
      <c r="S48" s="80">
        <v>25</v>
      </c>
      <c r="T48" s="80">
        <v>8974</v>
      </c>
      <c r="U48" s="80">
        <v>425</v>
      </c>
      <c r="V48" s="80">
        <v>122145</v>
      </c>
      <c r="W48" s="84">
        <v>1683</v>
      </c>
      <c r="X48" s="84">
        <v>6752</v>
      </c>
      <c r="Y48" s="80">
        <v>15701</v>
      </c>
      <c r="Z48" s="80">
        <v>11706</v>
      </c>
      <c r="AA48" s="80">
        <v>9099</v>
      </c>
      <c r="AB48" s="80">
        <v>2525</v>
      </c>
      <c r="AC48" s="80">
        <v>125743</v>
      </c>
      <c r="AD48" s="80">
        <v>32919</v>
      </c>
      <c r="AE48" s="80">
        <v>241942</v>
      </c>
      <c r="AF48" s="80">
        <v>38110</v>
      </c>
      <c r="AG48" s="80">
        <v>45049</v>
      </c>
      <c r="AH48" s="80">
        <v>121560</v>
      </c>
      <c r="AI48" s="80">
        <v>76600</v>
      </c>
      <c r="AJ48" s="80">
        <v>40520</v>
      </c>
      <c r="AK48" s="80">
        <v>2256</v>
      </c>
      <c r="AL48" s="80">
        <v>122517</v>
      </c>
      <c r="AM48" s="80">
        <v>52022</v>
      </c>
      <c r="AN48" s="80">
        <v>0</v>
      </c>
      <c r="AO48" s="81">
        <v>2256</v>
      </c>
      <c r="AP48" s="82">
        <v>1174449</v>
      </c>
      <c r="AQ48" s="97"/>
      <c r="AR48" s="97"/>
      <c r="AS48" s="97"/>
      <c r="AT48" s="97"/>
      <c r="AU48" s="97"/>
      <c r="AV48" s="97"/>
      <c r="AW48" s="97"/>
      <c r="AX48" s="97"/>
      <c r="AY48" s="97"/>
      <c r="AZ48" s="97"/>
      <c r="BA48" s="97"/>
      <c r="BB48" s="97"/>
      <c r="BC48" s="97"/>
      <c r="BD48" s="97"/>
    </row>
    <row r="49" spans="2:56" ht="14.25" customHeight="1" x14ac:dyDescent="0.4">
      <c r="B49" s="74" t="s">
        <v>119</v>
      </c>
      <c r="C49" s="83" t="s">
        <v>166</v>
      </c>
      <c r="D49" s="80">
        <v>695</v>
      </c>
      <c r="E49" s="80">
        <v>79</v>
      </c>
      <c r="F49" s="80">
        <v>4766</v>
      </c>
      <c r="G49" s="80">
        <v>999</v>
      </c>
      <c r="H49" s="80">
        <v>724</v>
      </c>
      <c r="I49" s="80">
        <v>877</v>
      </c>
      <c r="J49" s="80">
        <v>109</v>
      </c>
      <c r="K49" s="80">
        <v>3489</v>
      </c>
      <c r="L49" s="80">
        <v>553</v>
      </c>
      <c r="M49" s="80">
        <v>475</v>
      </c>
      <c r="N49" s="80">
        <v>236</v>
      </c>
      <c r="O49" s="80">
        <v>1597</v>
      </c>
      <c r="P49" s="80">
        <v>818</v>
      </c>
      <c r="Q49" s="80">
        <v>3118</v>
      </c>
      <c r="R49" s="80">
        <v>600</v>
      </c>
      <c r="S49" s="80">
        <v>14</v>
      </c>
      <c r="T49" s="80">
        <v>182</v>
      </c>
      <c r="U49" s="80">
        <v>30</v>
      </c>
      <c r="V49" s="80">
        <v>-22595</v>
      </c>
      <c r="W49" s="80">
        <v>379</v>
      </c>
      <c r="X49" s="80">
        <v>3183</v>
      </c>
      <c r="Y49" s="80">
        <v>14753</v>
      </c>
      <c r="Z49" s="80">
        <v>13960</v>
      </c>
      <c r="AA49" s="80">
        <v>1871</v>
      </c>
      <c r="AB49" s="80">
        <v>644</v>
      </c>
      <c r="AC49" s="80">
        <v>60019</v>
      </c>
      <c r="AD49" s="80">
        <v>9727</v>
      </c>
      <c r="AE49" s="80">
        <v>39501</v>
      </c>
      <c r="AF49" s="80">
        <v>22410</v>
      </c>
      <c r="AG49" s="80">
        <v>12718</v>
      </c>
      <c r="AH49" s="80">
        <v>847</v>
      </c>
      <c r="AI49" s="80">
        <v>5460</v>
      </c>
      <c r="AJ49" s="80">
        <v>9661</v>
      </c>
      <c r="AK49" s="80">
        <v>1257</v>
      </c>
      <c r="AL49" s="80">
        <v>48750</v>
      </c>
      <c r="AM49" s="80">
        <v>24759</v>
      </c>
      <c r="AN49" s="80">
        <v>0</v>
      </c>
      <c r="AO49" s="81">
        <v>805</v>
      </c>
      <c r="AP49" s="82">
        <v>267470</v>
      </c>
      <c r="AQ49" s="97"/>
      <c r="AR49" s="97"/>
      <c r="AS49" s="97"/>
      <c r="AT49" s="97"/>
      <c r="AU49" s="97"/>
      <c r="AV49" s="97"/>
      <c r="AW49" s="97"/>
      <c r="AX49" s="97"/>
      <c r="AY49" s="97"/>
      <c r="AZ49" s="97"/>
      <c r="BA49" s="97"/>
      <c r="BB49" s="97"/>
      <c r="BC49" s="97"/>
      <c r="BD49" s="97"/>
    </row>
    <row r="50" spans="2:56" ht="14.25" customHeight="1" x14ac:dyDescent="0.4">
      <c r="B50" s="74" t="s">
        <v>120</v>
      </c>
      <c r="C50" s="83" t="s">
        <v>167</v>
      </c>
      <c r="D50" s="80">
        <v>-309</v>
      </c>
      <c r="E50" s="80">
        <v>0</v>
      </c>
      <c r="F50" s="80">
        <v>-285</v>
      </c>
      <c r="G50" s="80">
        <v>0</v>
      </c>
      <c r="H50" s="80">
        <v>0</v>
      </c>
      <c r="I50" s="80">
        <v>0</v>
      </c>
      <c r="J50" s="80">
        <v>-1</v>
      </c>
      <c r="K50" s="80">
        <v>0</v>
      </c>
      <c r="L50" s="80">
        <v>0</v>
      </c>
      <c r="M50" s="80">
        <v>0</v>
      </c>
      <c r="N50" s="80">
        <v>0</v>
      </c>
      <c r="O50" s="80">
        <v>0</v>
      </c>
      <c r="P50" s="80">
        <v>0</v>
      </c>
      <c r="Q50" s="80">
        <v>-2</v>
      </c>
      <c r="R50" s="80">
        <v>0</v>
      </c>
      <c r="S50" s="80">
        <v>0</v>
      </c>
      <c r="T50" s="80">
        <v>0</v>
      </c>
      <c r="U50" s="80">
        <v>0</v>
      </c>
      <c r="V50" s="80">
        <v>-4</v>
      </c>
      <c r="W50" s="80">
        <v>0</v>
      </c>
      <c r="X50" s="80">
        <v>0</v>
      </c>
      <c r="Y50" s="80">
        <v>-2250</v>
      </c>
      <c r="Z50" s="80">
        <v>-116</v>
      </c>
      <c r="AA50" s="80">
        <v>-2114</v>
      </c>
      <c r="AB50" s="80">
        <v>0</v>
      </c>
      <c r="AC50" s="80">
        <v>-719</v>
      </c>
      <c r="AD50" s="80">
        <v>-7724</v>
      </c>
      <c r="AE50" s="80">
        <v>-252</v>
      </c>
      <c r="AF50" s="80">
        <v>-1270</v>
      </c>
      <c r="AG50" s="80">
        <v>-5</v>
      </c>
      <c r="AH50" s="80">
        <v>0</v>
      </c>
      <c r="AI50" s="80">
        <v>-356</v>
      </c>
      <c r="AJ50" s="80">
        <v>-7131</v>
      </c>
      <c r="AK50" s="80">
        <v>-916</v>
      </c>
      <c r="AL50" s="80">
        <v>-46</v>
      </c>
      <c r="AM50" s="80">
        <v>-4</v>
      </c>
      <c r="AN50" s="80">
        <v>0</v>
      </c>
      <c r="AO50" s="81">
        <v>-233</v>
      </c>
      <c r="AP50" s="82">
        <v>-23737</v>
      </c>
      <c r="AQ50" s="97"/>
      <c r="AR50" s="97"/>
      <c r="AS50" s="97"/>
      <c r="AT50" s="97"/>
      <c r="AU50" s="97"/>
      <c r="AV50" s="97"/>
      <c r="AW50" s="97"/>
      <c r="AX50" s="97"/>
      <c r="AY50" s="97"/>
      <c r="AZ50" s="97"/>
      <c r="BA50" s="97"/>
      <c r="BB50" s="97"/>
      <c r="BC50" s="97"/>
      <c r="BD50" s="97"/>
    </row>
    <row r="51" spans="2:56" ht="14.25" customHeight="1" x14ac:dyDescent="0.4">
      <c r="B51" s="74" t="s">
        <v>121</v>
      </c>
      <c r="C51" s="83" t="s">
        <v>122</v>
      </c>
      <c r="D51" s="80">
        <v>9277</v>
      </c>
      <c r="E51" s="80">
        <v>681</v>
      </c>
      <c r="F51" s="80">
        <v>72590</v>
      </c>
      <c r="G51" s="80">
        <v>7709</v>
      </c>
      <c r="H51" s="80">
        <v>11529</v>
      </c>
      <c r="I51" s="80">
        <v>16830</v>
      </c>
      <c r="J51" s="80">
        <v>756</v>
      </c>
      <c r="K51" s="80">
        <v>44042</v>
      </c>
      <c r="L51" s="80">
        <v>6308</v>
      </c>
      <c r="M51" s="80">
        <v>7023</v>
      </c>
      <c r="N51" s="80">
        <v>5215</v>
      </c>
      <c r="O51" s="80">
        <v>24046</v>
      </c>
      <c r="P51" s="80">
        <v>49527</v>
      </c>
      <c r="Q51" s="80">
        <v>184641</v>
      </c>
      <c r="R51" s="80">
        <v>21161</v>
      </c>
      <c r="S51" s="80">
        <v>445</v>
      </c>
      <c r="T51" s="80">
        <v>17884</v>
      </c>
      <c r="U51" s="80">
        <v>509</v>
      </c>
      <c r="V51" s="80">
        <v>389512</v>
      </c>
      <c r="W51" s="80">
        <v>6140</v>
      </c>
      <c r="X51" s="80">
        <v>38615</v>
      </c>
      <c r="Y51" s="80">
        <v>189907</v>
      </c>
      <c r="Z51" s="80">
        <v>61909</v>
      </c>
      <c r="AA51" s="80">
        <v>21108</v>
      </c>
      <c r="AB51" s="80">
        <v>26404</v>
      </c>
      <c r="AC51" s="80">
        <v>1009205</v>
      </c>
      <c r="AD51" s="80">
        <v>293000</v>
      </c>
      <c r="AE51" s="80">
        <v>618109</v>
      </c>
      <c r="AF51" s="80">
        <v>230793</v>
      </c>
      <c r="AG51" s="80">
        <v>206477</v>
      </c>
      <c r="AH51" s="80">
        <v>264207</v>
      </c>
      <c r="AI51" s="80">
        <v>304467</v>
      </c>
      <c r="AJ51" s="80">
        <v>403375</v>
      </c>
      <c r="AK51" s="80">
        <v>22901</v>
      </c>
      <c r="AL51" s="80">
        <v>635583</v>
      </c>
      <c r="AM51" s="80">
        <v>312544</v>
      </c>
      <c r="AN51" s="80">
        <v>0</v>
      </c>
      <c r="AO51" s="81">
        <v>18943</v>
      </c>
      <c r="AP51" s="82">
        <v>5533372</v>
      </c>
      <c r="AQ51" s="97"/>
      <c r="AR51" s="97"/>
      <c r="AS51" s="97"/>
      <c r="AT51" s="97"/>
      <c r="AU51" s="97"/>
      <c r="AV51" s="97"/>
      <c r="AW51" s="97"/>
      <c r="AX51" s="97"/>
      <c r="AY51" s="97"/>
      <c r="AZ51" s="97"/>
      <c r="BA51" s="97"/>
      <c r="BB51" s="97"/>
      <c r="BC51" s="97"/>
      <c r="BD51" s="97"/>
    </row>
    <row r="52" spans="2:56" ht="14.25" customHeight="1" x14ac:dyDescent="0.4">
      <c r="B52" s="85" t="s">
        <v>123</v>
      </c>
      <c r="C52" s="86" t="s">
        <v>114</v>
      </c>
      <c r="D52" s="98">
        <v>17447</v>
      </c>
      <c r="E52" s="98">
        <v>1555</v>
      </c>
      <c r="F52" s="98">
        <v>224244</v>
      </c>
      <c r="G52" s="98">
        <v>19135</v>
      </c>
      <c r="H52" s="98">
        <v>24843</v>
      </c>
      <c r="I52" s="98">
        <v>36247</v>
      </c>
      <c r="J52" s="98">
        <v>3731</v>
      </c>
      <c r="K52" s="98">
        <v>92188</v>
      </c>
      <c r="L52" s="98">
        <v>13092</v>
      </c>
      <c r="M52" s="98">
        <v>15452</v>
      </c>
      <c r="N52" s="98">
        <v>28542</v>
      </c>
      <c r="O52" s="98">
        <v>49196</v>
      </c>
      <c r="P52" s="98">
        <v>115240</v>
      </c>
      <c r="Q52" s="98">
        <v>356412</v>
      </c>
      <c r="R52" s="98">
        <v>49628</v>
      </c>
      <c r="S52" s="98">
        <v>1280</v>
      </c>
      <c r="T52" s="98">
        <v>55326</v>
      </c>
      <c r="U52" s="98">
        <v>1197</v>
      </c>
      <c r="V52" s="98">
        <v>1828949</v>
      </c>
      <c r="W52" s="98">
        <v>15351</v>
      </c>
      <c r="X52" s="98">
        <v>89252</v>
      </c>
      <c r="Y52" s="98">
        <v>404556</v>
      </c>
      <c r="Z52" s="98">
        <v>167225</v>
      </c>
      <c r="AA52" s="98">
        <v>41985</v>
      </c>
      <c r="AB52" s="98">
        <v>40693</v>
      </c>
      <c r="AC52" s="98">
        <v>1429557</v>
      </c>
      <c r="AD52" s="98">
        <v>436104</v>
      </c>
      <c r="AE52" s="98">
        <v>754468</v>
      </c>
      <c r="AF52" s="98">
        <v>438307</v>
      </c>
      <c r="AG52" s="98">
        <v>398410</v>
      </c>
      <c r="AH52" s="98">
        <v>366708</v>
      </c>
      <c r="AI52" s="98">
        <v>413283</v>
      </c>
      <c r="AJ52" s="98">
        <v>665242</v>
      </c>
      <c r="AK52" s="98">
        <v>36945</v>
      </c>
      <c r="AL52" s="98">
        <v>972604</v>
      </c>
      <c r="AM52" s="98">
        <v>555793</v>
      </c>
      <c r="AN52" s="98">
        <v>14666</v>
      </c>
      <c r="AO52" s="99">
        <v>46006</v>
      </c>
      <c r="AP52" s="100">
        <v>10220859</v>
      </c>
    </row>
    <row r="53" spans="2:56" ht="14.25" customHeight="1" x14ac:dyDescent="0.4"/>
  </sheetData>
  <phoneticPr fontId="7"/>
  <pageMargins left="0.7" right="0.7" top="0.75" bottom="0.75" header="0.3" footer="0.3"/>
  <pageSetup paperSize="9" orientation="portrait" horizontalDpi="4294967294" verticalDpi="0"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4</vt:i4>
      </vt:variant>
    </vt:vector>
  </HeadingPairs>
  <TitlesOfParts>
    <vt:vector baseType="lpstr" size="17">
      <vt:lpstr>使い方</vt:lpstr>
      <vt:lpstr>経済波及効果分析</vt:lpstr>
      <vt:lpstr>結果</vt:lpstr>
      <vt:lpstr>マージン計算</vt:lpstr>
      <vt:lpstr>直接効果</vt:lpstr>
      <vt:lpstr>１次波及</vt:lpstr>
      <vt:lpstr>２次波及</vt:lpstr>
      <vt:lpstr>係数表</vt:lpstr>
      <vt:lpstr>生産者価格評価表</vt:lpstr>
      <vt:lpstr>投入係数表</vt:lpstr>
      <vt:lpstr>逆行列（IM）</vt:lpstr>
      <vt:lpstr>消費性向</vt:lpstr>
      <vt:lpstr>雇用表</vt:lpstr>
      <vt:lpstr>'１次波及'!Print_Area</vt:lpstr>
      <vt:lpstr>'２次波及'!Print_Area</vt:lpstr>
      <vt:lpstr>結果!Print_Area</vt:lpstr>
      <vt:lpstr>使い方!Print_Area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2026-03-13T01:28:16Z</cp:lastPrinted>
  <dcterms:created xsi:type="dcterms:W3CDTF">2022-06-16T06:43:44Z</dcterms:created>
  <dcterms:modified xsi:type="dcterms:W3CDTF">2026-03-16T07:38:33Z</dcterms:modified>
</cp:coreProperties>
</file>